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WEBSITE\_000_EXCELKID\_CIKKEK\002 - PROJECT MANAGEMENT TEMPLATES\ExcelKID templates\"/>
    </mc:Choice>
  </mc:AlternateContent>
  <xr:revisionPtr revIDLastSave="0" documentId="13_ncr:1_{B76C6CF5-BD29-45D6-92C9-985C946D5B9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hr_project_map" sheetId="4" r:id="rId1"/>
    <sheet name="Data" sheetId="1" r:id="rId2"/>
    <sheet name="setup" sheetId="3" r:id="rId3"/>
  </sheets>
  <definedNames>
    <definedName name="EDS_ACTIVITY">OFFSET(setup!$I$2,1,0,COUNTA(setup!$I$4:$I$1853)+1)</definedName>
    <definedName name="EDS_PROJECT">OFFSET(setup!$H$2,1,0,COUNTA(setup!$H$4:$H$1853)+1)</definedName>
    <definedName name="EDS_TEAM_MEMBERS">OFFSET(setup!$J$2,1,0,COUNTA(setup!$J$4:$J$1853)+1)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0" i="1" l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E20" i="1" l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R52" i="4" l="1"/>
  <c r="R56" i="4"/>
  <c r="B6" i="4" l="1"/>
  <c r="C20" i="1" l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D122" i="1" l="1"/>
  <c r="F122" i="1" s="1"/>
  <c r="D121" i="1"/>
  <c r="F121" i="1" s="1"/>
  <c r="D120" i="1"/>
  <c r="F120" i="1" s="1"/>
  <c r="D119" i="1"/>
  <c r="F119" i="1" s="1"/>
  <c r="D118" i="1"/>
  <c r="F118" i="1" s="1"/>
  <c r="D117" i="1"/>
  <c r="F117" i="1" s="1"/>
  <c r="D116" i="1"/>
  <c r="H116" i="1" s="1"/>
  <c r="D115" i="1"/>
  <c r="F115" i="1" s="1"/>
  <c r="D114" i="1"/>
  <c r="H114" i="1" s="1"/>
  <c r="F114" i="1" l="1"/>
  <c r="H122" i="1"/>
  <c r="H121" i="1"/>
  <c r="H120" i="1"/>
  <c r="H119" i="1"/>
  <c r="H118" i="1"/>
  <c r="H117" i="1"/>
  <c r="F116" i="1"/>
  <c r="H115" i="1"/>
  <c r="D68" i="1"/>
  <c r="F68" i="1" s="1"/>
  <c r="D69" i="1"/>
  <c r="F69" i="1" s="1"/>
  <c r="D70" i="1"/>
  <c r="F70" i="1" s="1"/>
  <c r="D71" i="1"/>
  <c r="F71" i="1" s="1"/>
  <c r="D72" i="1"/>
  <c r="H72" i="1" s="1"/>
  <c r="D73" i="1"/>
  <c r="H73" i="1" s="1"/>
  <c r="D74" i="1"/>
  <c r="F74" i="1" s="1"/>
  <c r="D75" i="1"/>
  <c r="F75" i="1" s="1"/>
  <c r="D76" i="1"/>
  <c r="F76" i="1" s="1"/>
  <c r="D77" i="1"/>
  <c r="F77" i="1" s="1"/>
  <c r="D78" i="1"/>
  <c r="H78" i="1" s="1"/>
  <c r="D79" i="1"/>
  <c r="H79" i="1" s="1"/>
  <c r="D80" i="1"/>
  <c r="F80" i="1" s="1"/>
  <c r="D81" i="1"/>
  <c r="F81" i="1" s="1"/>
  <c r="D82" i="1"/>
  <c r="F82" i="1" s="1"/>
  <c r="D83" i="1"/>
  <c r="F83" i="1" s="1"/>
  <c r="D84" i="1"/>
  <c r="F84" i="1" s="1"/>
  <c r="D85" i="1"/>
  <c r="F85" i="1" s="1"/>
  <c r="D86" i="1"/>
  <c r="F86" i="1" s="1"/>
  <c r="D87" i="1"/>
  <c r="F87" i="1" s="1"/>
  <c r="D88" i="1"/>
  <c r="H88" i="1" s="1"/>
  <c r="D89" i="1"/>
  <c r="H89" i="1" s="1"/>
  <c r="D90" i="1"/>
  <c r="F90" i="1" s="1"/>
  <c r="D91" i="1"/>
  <c r="F91" i="1" s="1"/>
  <c r="D92" i="1"/>
  <c r="F92" i="1" s="1"/>
  <c r="D93" i="1"/>
  <c r="F93" i="1" s="1"/>
  <c r="D94" i="1"/>
  <c r="H94" i="1" s="1"/>
  <c r="D95" i="1"/>
  <c r="H95" i="1" s="1"/>
  <c r="D96" i="1"/>
  <c r="F96" i="1" s="1"/>
  <c r="D97" i="1"/>
  <c r="H97" i="1" s="1"/>
  <c r="D98" i="1"/>
  <c r="F98" i="1" s="1"/>
  <c r="D99" i="1"/>
  <c r="F99" i="1" s="1"/>
  <c r="D100" i="1"/>
  <c r="F100" i="1" s="1"/>
  <c r="D101" i="1"/>
  <c r="F101" i="1" s="1"/>
  <c r="D102" i="1"/>
  <c r="F102" i="1" s="1"/>
  <c r="D103" i="1"/>
  <c r="F103" i="1" s="1"/>
  <c r="D104" i="1"/>
  <c r="H104" i="1" s="1"/>
  <c r="D105" i="1"/>
  <c r="F105" i="1" s="1"/>
  <c r="D106" i="1"/>
  <c r="F106" i="1" s="1"/>
  <c r="D107" i="1"/>
  <c r="F107" i="1" s="1"/>
  <c r="D108" i="1"/>
  <c r="F108" i="1" s="1"/>
  <c r="D109" i="1"/>
  <c r="F109" i="1" s="1"/>
  <c r="D110" i="1"/>
  <c r="H110" i="1" s="1"/>
  <c r="D111" i="1"/>
  <c r="H111" i="1" s="1"/>
  <c r="D112" i="1"/>
  <c r="F112" i="1" s="1"/>
  <c r="D113" i="1"/>
  <c r="F113" i="1" s="1"/>
  <c r="D67" i="1"/>
  <c r="F67" i="1" s="1"/>
  <c r="F73" i="1" l="1"/>
  <c r="F72" i="1"/>
  <c r="H69" i="1"/>
  <c r="F104" i="1"/>
  <c r="F110" i="1"/>
  <c r="H82" i="1"/>
  <c r="H101" i="1"/>
  <c r="H85" i="1"/>
  <c r="H98" i="1"/>
  <c r="H74" i="1"/>
  <c r="H90" i="1"/>
  <c r="H93" i="1"/>
  <c r="H77" i="1"/>
  <c r="H109" i="1"/>
  <c r="H106" i="1"/>
  <c r="F94" i="1"/>
  <c r="H113" i="1"/>
  <c r="F97" i="1"/>
  <c r="H96" i="1"/>
  <c r="F89" i="1"/>
  <c r="H81" i="1"/>
  <c r="H112" i="1"/>
  <c r="H80" i="1"/>
  <c r="H105" i="1"/>
  <c r="F88" i="1"/>
  <c r="F78" i="1"/>
  <c r="H108" i="1"/>
  <c r="H100" i="1"/>
  <c r="H92" i="1"/>
  <c r="H84" i="1"/>
  <c r="H76" i="1"/>
  <c r="H68" i="1"/>
  <c r="H107" i="1"/>
  <c r="H99" i="1"/>
  <c r="H91" i="1"/>
  <c r="H83" i="1"/>
  <c r="H75" i="1"/>
  <c r="F111" i="1"/>
  <c r="F95" i="1"/>
  <c r="F79" i="1"/>
  <c r="H103" i="1"/>
  <c r="H87" i="1"/>
  <c r="H71" i="1"/>
  <c r="H102" i="1"/>
  <c r="H86" i="1"/>
  <c r="H70" i="1"/>
  <c r="H67" i="1"/>
  <c r="D66" i="1" l="1"/>
  <c r="H66" i="1" s="1"/>
  <c r="D65" i="1"/>
  <c r="H65" i="1" s="1"/>
  <c r="F66" i="1" l="1"/>
  <c r="F65" i="1"/>
  <c r="D64" i="1" l="1"/>
  <c r="F64" i="1" s="1"/>
  <c r="D63" i="1"/>
  <c r="F63" i="1" s="1"/>
  <c r="D62" i="1"/>
  <c r="F62" i="1" s="1"/>
  <c r="D61" i="1"/>
  <c r="F61" i="1" s="1"/>
  <c r="D60" i="1"/>
  <c r="F60" i="1" s="1"/>
  <c r="D59" i="1"/>
  <c r="H59" i="1" s="1"/>
  <c r="D58" i="1"/>
  <c r="H58" i="1" s="1"/>
  <c r="D57" i="1"/>
  <c r="D56" i="1"/>
  <c r="F56" i="1" s="1"/>
  <c r="D55" i="1"/>
  <c r="H55" i="1" s="1"/>
  <c r="D54" i="1"/>
  <c r="H54" i="1" s="1"/>
  <c r="D53" i="1"/>
  <c r="F53" i="1" s="1"/>
  <c r="D52" i="1"/>
  <c r="F52" i="1" s="1"/>
  <c r="D51" i="1"/>
  <c r="H51" i="1" s="1"/>
  <c r="D50" i="1"/>
  <c r="H50" i="1" s="1"/>
  <c r="D49" i="1"/>
  <c r="D48" i="1"/>
  <c r="F48" i="1" s="1"/>
  <c r="D47" i="1"/>
  <c r="H47" i="1" s="1"/>
  <c r="D46" i="1"/>
  <c r="H46" i="1" s="1"/>
  <c r="D45" i="1"/>
  <c r="F45" i="1" s="1"/>
  <c r="D44" i="1"/>
  <c r="F44" i="1" s="1"/>
  <c r="D43" i="1"/>
  <c r="H43" i="1" s="1"/>
  <c r="D42" i="1"/>
  <c r="H42" i="1" s="1"/>
  <c r="D41" i="1"/>
  <c r="D40" i="1"/>
  <c r="F40" i="1" s="1"/>
  <c r="D39" i="1"/>
  <c r="H39" i="1" s="1"/>
  <c r="D38" i="1"/>
  <c r="H38" i="1" s="1"/>
  <c r="D37" i="1"/>
  <c r="F37" i="1" s="1"/>
  <c r="D36" i="1"/>
  <c r="F36" i="1" s="1"/>
  <c r="D35" i="1"/>
  <c r="H35" i="1" s="1"/>
  <c r="D34" i="1"/>
  <c r="H34" i="1" s="1"/>
  <c r="D33" i="1"/>
  <c r="D32" i="1"/>
  <c r="F32" i="1" s="1"/>
  <c r="D31" i="1"/>
  <c r="H31" i="1" s="1"/>
  <c r="D30" i="1"/>
  <c r="H30" i="1" s="1"/>
  <c r="D29" i="1"/>
  <c r="F29" i="1" s="1"/>
  <c r="D28" i="1"/>
  <c r="F28" i="1" s="1"/>
  <c r="D27" i="1"/>
  <c r="H27" i="1" s="1"/>
  <c r="D26" i="1"/>
  <c r="H26" i="1" s="1"/>
  <c r="D25" i="1"/>
  <c r="D24" i="1"/>
  <c r="F24" i="1" s="1"/>
  <c r="D23" i="1"/>
  <c r="F23" i="1" s="1"/>
  <c r="D22" i="1"/>
  <c r="F22" i="1" s="1"/>
  <c r="D21" i="1"/>
  <c r="F21" i="1" s="1"/>
  <c r="D20" i="1"/>
  <c r="F20" i="1" s="1"/>
  <c r="AB74" i="4"/>
  <c r="AB73" i="4"/>
  <c r="AD76" i="4" s="1"/>
  <c r="AB67" i="4"/>
  <c r="AC67" i="4" s="1"/>
  <c r="E57" i="4"/>
  <c r="AC66" i="4"/>
  <c r="AB81" i="4" s="1"/>
  <c r="U52" i="4"/>
  <c r="T52" i="4"/>
  <c r="S52" i="4"/>
  <c r="Q52" i="4"/>
  <c r="P52" i="4"/>
  <c r="O52" i="4"/>
  <c r="N52" i="4"/>
  <c r="M52" i="4"/>
  <c r="L52" i="4"/>
  <c r="K52" i="4"/>
  <c r="J52" i="4"/>
  <c r="I52" i="4"/>
  <c r="H52" i="4"/>
  <c r="G52" i="4"/>
  <c r="AD82" i="4"/>
  <c r="AD81" i="4" s="1"/>
  <c r="AC82" i="4"/>
  <c r="AC81" i="4" s="1"/>
  <c r="Y65" i="4"/>
  <c r="F45" i="4" l="1"/>
  <c r="C15" i="4"/>
  <c r="C16" i="4"/>
  <c r="C19" i="4"/>
  <c r="C20" i="4"/>
  <c r="C21" i="4"/>
  <c r="C11" i="4"/>
  <c r="C23" i="4"/>
  <c r="C12" i="4"/>
  <c r="C24" i="4"/>
  <c r="C13" i="4"/>
  <c r="C17" i="4"/>
  <c r="C10" i="4"/>
  <c r="C18" i="4"/>
  <c r="C14" i="4"/>
  <c r="C22" i="4"/>
  <c r="F35" i="1"/>
  <c r="F38" i="1"/>
  <c r="F59" i="1"/>
  <c r="H40" i="1"/>
  <c r="H24" i="1"/>
  <c r="F50" i="1"/>
  <c r="F46" i="1"/>
  <c r="F42" i="1"/>
  <c r="H63" i="1"/>
  <c r="H22" i="1"/>
  <c r="H23" i="1"/>
  <c r="F30" i="1"/>
  <c r="F34" i="1"/>
  <c r="H62" i="1"/>
  <c r="F43" i="1"/>
  <c r="F51" i="1"/>
  <c r="F54" i="1"/>
  <c r="H29" i="1"/>
  <c r="F31" i="1"/>
  <c r="H36" i="1"/>
  <c r="H37" i="1"/>
  <c r="F39" i="1"/>
  <c r="H45" i="1"/>
  <c r="F47" i="1"/>
  <c r="H52" i="1"/>
  <c r="H53" i="1"/>
  <c r="F55" i="1"/>
  <c r="H56" i="1"/>
  <c r="H20" i="1"/>
  <c r="H21" i="1"/>
  <c r="H61" i="1"/>
  <c r="F58" i="1"/>
  <c r="H28" i="1"/>
  <c r="H32" i="1"/>
  <c r="F49" i="1"/>
  <c r="H49" i="1"/>
  <c r="H60" i="1"/>
  <c r="H64" i="1"/>
  <c r="F41" i="1"/>
  <c r="H41" i="1"/>
  <c r="F57" i="1"/>
  <c r="H57" i="1"/>
  <c r="F25" i="1"/>
  <c r="H25" i="1"/>
  <c r="F26" i="1"/>
  <c r="F33" i="1"/>
  <c r="H33" i="1"/>
  <c r="H44" i="1"/>
  <c r="H48" i="1"/>
  <c r="G56" i="4"/>
  <c r="AD75" i="4"/>
  <c r="G61" i="4" s="1"/>
  <c r="AD74" i="4"/>
  <c r="G59" i="4" s="1"/>
  <c r="G47" i="4" s="1"/>
  <c r="AD73" i="4"/>
  <c r="G58" i="4" s="1"/>
  <c r="G46" i="4" s="1"/>
  <c r="F27" i="1"/>
  <c r="H58" i="4" l="1"/>
  <c r="H46" i="4" s="1"/>
  <c r="G53" i="4"/>
  <c r="G60" i="4"/>
  <c r="H59" i="4"/>
  <c r="H47" i="4" s="1"/>
  <c r="G54" i="4"/>
  <c r="H61" i="4"/>
  <c r="G55" i="4"/>
  <c r="G48" i="4"/>
  <c r="G62" i="4"/>
  <c r="H56" i="4"/>
  <c r="G45" i="4" l="1"/>
  <c r="D9" i="4"/>
  <c r="H48" i="4"/>
  <c r="H51" i="4" s="1"/>
  <c r="H62" i="4"/>
  <c r="H55" i="4"/>
  <c r="I61" i="4"/>
  <c r="I59" i="4"/>
  <c r="I47" i="4" s="1"/>
  <c r="H54" i="4"/>
  <c r="H60" i="4"/>
  <c r="I56" i="4"/>
  <c r="G51" i="4"/>
  <c r="H49" i="4"/>
  <c r="I58" i="4"/>
  <c r="I46" i="4" s="1"/>
  <c r="H53" i="4"/>
  <c r="G50" i="4"/>
  <c r="G49" i="4"/>
  <c r="H45" i="4" l="1"/>
  <c r="D8" i="4"/>
  <c r="E9" i="4"/>
  <c r="I53" i="4"/>
  <c r="J58" i="4"/>
  <c r="J46" i="4" s="1"/>
  <c r="I54" i="4"/>
  <c r="I60" i="4"/>
  <c r="J59" i="4"/>
  <c r="J47" i="4" s="1"/>
  <c r="I62" i="4"/>
  <c r="J61" i="4"/>
  <c r="I48" i="4"/>
  <c r="I55" i="4"/>
  <c r="H50" i="4"/>
  <c r="E8" i="4" s="1"/>
  <c r="J56" i="4"/>
  <c r="D13" i="4"/>
  <c r="D24" i="4"/>
  <c r="D21" i="4"/>
  <c r="D15" i="4"/>
  <c r="D17" i="4"/>
  <c r="D14" i="4"/>
  <c r="D22" i="4"/>
  <c r="D20" i="4"/>
  <c r="D16" i="4"/>
  <c r="D23" i="4"/>
  <c r="D18" i="4"/>
  <c r="D19" i="4"/>
  <c r="F9" i="4" l="1"/>
  <c r="I45" i="4"/>
  <c r="I51" i="4"/>
  <c r="I50" i="4"/>
  <c r="J54" i="4"/>
  <c r="J60" i="4"/>
  <c r="K59" i="4"/>
  <c r="K47" i="4" s="1"/>
  <c r="K56" i="4"/>
  <c r="K58" i="4"/>
  <c r="K46" i="4" s="1"/>
  <c r="J53" i="4"/>
  <c r="I49" i="4"/>
  <c r="J55" i="4"/>
  <c r="J62" i="4"/>
  <c r="J48" i="4"/>
  <c r="K61" i="4"/>
  <c r="E19" i="4"/>
  <c r="E23" i="4"/>
  <c r="E18" i="4"/>
  <c r="E20" i="4"/>
  <c r="E15" i="4"/>
  <c r="E22" i="4"/>
  <c r="E14" i="4"/>
  <c r="E24" i="4"/>
  <c r="E21" i="4"/>
  <c r="J45" i="4" l="1"/>
  <c r="G9" i="4"/>
  <c r="F8" i="4"/>
  <c r="L58" i="4"/>
  <c r="L46" i="4" s="1"/>
  <c r="K53" i="4"/>
  <c r="L59" i="4"/>
  <c r="L47" i="4" s="1"/>
  <c r="K54" i="4"/>
  <c r="K60" i="4"/>
  <c r="K62" i="4"/>
  <c r="L61" i="4"/>
  <c r="K48" i="4"/>
  <c r="K55" i="4"/>
  <c r="J49" i="4"/>
  <c r="L56" i="4"/>
  <c r="J51" i="4"/>
  <c r="J50" i="4"/>
  <c r="F22" i="4"/>
  <c r="F15" i="4"/>
  <c r="F24" i="4"/>
  <c r="F18" i="4"/>
  <c r="K45" i="4" l="1"/>
  <c r="H9" i="4"/>
  <c r="G8" i="4"/>
  <c r="M59" i="4"/>
  <c r="M47" i="4" s="1"/>
  <c r="L54" i="4"/>
  <c r="L60" i="4"/>
  <c r="L50" i="4"/>
  <c r="L62" i="4"/>
  <c r="M61" i="4"/>
  <c r="L48" i="4"/>
  <c r="L51" i="4" s="1"/>
  <c r="L55" i="4"/>
  <c r="K50" i="4"/>
  <c r="M58" i="4"/>
  <c r="M46" i="4" s="1"/>
  <c r="L53" i="4"/>
  <c r="L49" i="4"/>
  <c r="M56" i="4"/>
  <c r="K51" i="4"/>
  <c r="K49" i="4"/>
  <c r="G24" i="4"/>
  <c r="G18" i="4"/>
  <c r="G22" i="4"/>
  <c r="L45" i="4" l="1"/>
  <c r="I9" i="4"/>
  <c r="H8" i="4"/>
  <c r="I8" i="4"/>
  <c r="N61" i="4"/>
  <c r="M55" i="4"/>
  <c r="M62" i="4"/>
  <c r="M48" i="4"/>
  <c r="M53" i="4"/>
  <c r="M49" i="4"/>
  <c r="N58" i="4"/>
  <c r="N46" i="4" s="1"/>
  <c r="N59" i="4"/>
  <c r="N47" i="4" s="1"/>
  <c r="M54" i="4"/>
  <c r="M60" i="4"/>
  <c r="M50" i="4"/>
  <c r="N56" i="4"/>
  <c r="M45" i="4" l="1"/>
  <c r="J9" i="4"/>
  <c r="O56" i="4"/>
  <c r="N54" i="4"/>
  <c r="N60" i="4"/>
  <c r="O59" i="4"/>
  <c r="O47" i="4" s="1"/>
  <c r="M51" i="4"/>
  <c r="J8" i="4" s="1"/>
  <c r="N53" i="4"/>
  <c r="O58" i="4"/>
  <c r="O46" i="4" s="1"/>
  <c r="O61" i="4"/>
  <c r="N55" i="4"/>
  <c r="N48" i="4"/>
  <c r="N51" i="4" s="1"/>
  <c r="N62" i="4"/>
  <c r="N45" i="4" l="1"/>
  <c r="K9" i="4"/>
  <c r="P61" i="4"/>
  <c r="O55" i="4"/>
  <c r="O48" i="4"/>
  <c r="O51" i="4" s="1"/>
  <c r="O62" i="4"/>
  <c r="O49" i="4"/>
  <c r="O53" i="4"/>
  <c r="P58" i="4"/>
  <c r="P46" i="4" s="1"/>
  <c r="N50" i="4"/>
  <c r="P56" i="4"/>
  <c r="O60" i="4"/>
  <c r="P59" i="4"/>
  <c r="P47" i="4" s="1"/>
  <c r="O54" i="4"/>
  <c r="N49" i="4"/>
  <c r="K8" i="4" l="1"/>
  <c r="O45" i="4"/>
  <c r="L9" i="4"/>
  <c r="P49" i="4"/>
  <c r="P53" i="4"/>
  <c r="Q58" i="4"/>
  <c r="R58" i="4" s="1"/>
  <c r="Q56" i="4"/>
  <c r="P48" i="4"/>
  <c r="P62" i="4"/>
  <c r="Q61" i="4"/>
  <c r="R61" i="4" s="1"/>
  <c r="P55" i="4"/>
  <c r="P50" i="4"/>
  <c r="P60" i="4"/>
  <c r="Q59" i="4"/>
  <c r="R59" i="4" s="1"/>
  <c r="P54" i="4"/>
  <c r="O50" i="4"/>
  <c r="L8" i="4" s="1"/>
  <c r="R47" i="4" l="1"/>
  <c r="R60" i="4"/>
  <c r="R54" i="4"/>
  <c r="R55" i="4"/>
  <c r="R48" i="4"/>
  <c r="R62" i="4"/>
  <c r="R53" i="4"/>
  <c r="R46" i="4"/>
  <c r="Q47" i="4"/>
  <c r="Q46" i="4"/>
  <c r="P45" i="4"/>
  <c r="M9" i="4"/>
  <c r="Q60" i="4"/>
  <c r="Q54" i="4"/>
  <c r="Q53" i="4"/>
  <c r="Q62" i="4"/>
  <c r="Q55" i="4"/>
  <c r="Q48" i="4"/>
  <c r="P51" i="4"/>
  <c r="M8" i="4" s="1"/>
  <c r="R50" i="4" l="1"/>
  <c r="R45" i="4"/>
  <c r="O9" i="4"/>
  <c r="R51" i="4"/>
  <c r="R49" i="4"/>
  <c r="Q51" i="4"/>
  <c r="Q50" i="4"/>
  <c r="Q45" i="4"/>
  <c r="N9" i="4"/>
  <c r="S61" i="4"/>
  <c r="S56" i="4"/>
  <c r="S59" i="4"/>
  <c r="S47" i="4" s="1"/>
  <c r="Q49" i="4"/>
  <c r="S58" i="4"/>
  <c r="S46" i="4" s="1"/>
  <c r="O8" i="4" l="1"/>
  <c r="N8" i="4"/>
  <c r="S53" i="4"/>
  <c r="T58" i="4"/>
  <c r="T46" i="4" s="1"/>
  <c r="S49" i="4"/>
  <c r="T56" i="4"/>
  <c r="T59" i="4"/>
  <c r="T47" i="4" s="1"/>
  <c r="S54" i="4"/>
  <c r="S50" i="4"/>
  <c r="S60" i="4"/>
  <c r="S55" i="4"/>
  <c r="S48" i="4"/>
  <c r="S62" i="4"/>
  <c r="T61" i="4"/>
  <c r="U56" i="4" l="1"/>
  <c r="U59" i="4"/>
  <c r="U47" i="4" s="1"/>
  <c r="T54" i="4"/>
  <c r="T60" i="4"/>
  <c r="S51" i="4"/>
  <c r="T55" i="4"/>
  <c r="T48" i="4"/>
  <c r="T62" i="4"/>
  <c r="S45" i="4" s="1"/>
  <c r="U61" i="4"/>
  <c r="U58" i="4"/>
  <c r="U46" i="4" s="1"/>
  <c r="T53" i="4"/>
  <c r="U53" i="4" l="1"/>
  <c r="U49" i="4"/>
  <c r="U55" i="4"/>
  <c r="U48" i="4"/>
  <c r="U51" i="4" s="1"/>
  <c r="U62" i="4"/>
  <c r="T45" i="4" s="1"/>
  <c r="U54" i="4"/>
  <c r="U60" i="4"/>
  <c r="U50" i="4"/>
  <c r="T51" i="4"/>
  <c r="T50" i="4"/>
  <c r="T49" i="4"/>
  <c r="U45" i="4" l="1"/>
  <c r="I24" i="1"/>
  <c r="I48" i="1"/>
  <c r="G48" i="1"/>
  <c r="I52" i="1"/>
  <c r="G52" i="1"/>
  <c r="G72" i="1"/>
  <c r="I72" i="1"/>
  <c r="G120" i="1"/>
  <c r="I120" i="1"/>
  <c r="I49" i="1"/>
  <c r="G49" i="1"/>
  <c r="I73" i="1"/>
  <c r="G73" i="1"/>
  <c r="I28" i="1"/>
  <c r="G100" i="1"/>
  <c r="I100" i="1"/>
  <c r="G108" i="1"/>
  <c r="I108" i="1"/>
  <c r="I50" i="1"/>
  <c r="G50" i="1"/>
  <c r="I37" i="1"/>
  <c r="G37" i="1"/>
  <c r="I41" i="1"/>
  <c r="G41" i="1"/>
  <c r="I53" i="1"/>
  <c r="G53" i="1"/>
  <c r="G77" i="1"/>
  <c r="I77" i="1"/>
  <c r="G81" i="1"/>
  <c r="I81" i="1"/>
  <c r="G97" i="1"/>
  <c r="I97" i="1"/>
  <c r="I113" i="1"/>
  <c r="G113" i="1"/>
  <c r="I30" i="1"/>
  <c r="G30" i="1"/>
  <c r="I46" i="1"/>
  <c r="G46" i="1"/>
  <c r="G82" i="1"/>
  <c r="I82" i="1"/>
  <c r="G86" i="1"/>
  <c r="I86" i="1"/>
  <c r="G118" i="1"/>
  <c r="I118" i="1"/>
  <c r="I47" i="1"/>
  <c r="G47" i="1"/>
  <c r="I55" i="1"/>
  <c r="G55" i="1"/>
  <c r="I63" i="1"/>
  <c r="G63" i="1"/>
  <c r="G79" i="1"/>
  <c r="I79" i="1"/>
  <c r="I83" i="1"/>
  <c r="G83" i="1"/>
  <c r="G87" i="1"/>
  <c r="I87" i="1"/>
  <c r="G103" i="1"/>
  <c r="I103" i="1"/>
  <c r="G111" i="1"/>
  <c r="I111" i="1"/>
  <c r="G68" i="1"/>
  <c r="I68" i="1"/>
  <c r="I92" i="1"/>
  <c r="G92" i="1"/>
  <c r="G42" i="1"/>
  <c r="I42" i="1"/>
  <c r="G40" i="1"/>
  <c r="I40" i="1"/>
  <c r="G88" i="1"/>
  <c r="I88" i="1"/>
  <c r="I89" i="1"/>
  <c r="G89" i="1"/>
  <c r="I44" i="1"/>
  <c r="G44" i="1"/>
  <c r="G90" i="1"/>
  <c r="I90" i="1"/>
  <c r="I65" i="1"/>
  <c r="G65" i="1"/>
  <c r="I105" i="1"/>
  <c r="G105" i="1"/>
  <c r="G58" i="1"/>
  <c r="I58" i="1"/>
  <c r="G39" i="1"/>
  <c r="I39" i="1"/>
  <c r="I67" i="1"/>
  <c r="G67" i="1"/>
  <c r="G99" i="1"/>
  <c r="I99" i="1"/>
  <c r="I84" i="1"/>
  <c r="G84" i="1"/>
  <c r="G54" i="1"/>
  <c r="I54" i="1"/>
  <c r="G66" i="1"/>
  <c r="I66" i="1"/>
  <c r="G102" i="1"/>
  <c r="I102" i="1"/>
  <c r="G64" i="1"/>
  <c r="I64" i="1"/>
  <c r="G74" i="1"/>
  <c r="I74" i="1"/>
  <c r="G45" i="1"/>
  <c r="I45" i="1"/>
  <c r="I85" i="1"/>
  <c r="G85" i="1"/>
  <c r="I117" i="1"/>
  <c r="G117" i="1"/>
  <c r="I107" i="1"/>
  <c r="G107" i="1"/>
  <c r="G35" i="1"/>
  <c r="I35" i="1"/>
  <c r="G75" i="1"/>
  <c r="I75" i="1"/>
  <c r="I122" i="1"/>
  <c r="G38" i="1"/>
  <c r="I38" i="1"/>
  <c r="G98" i="1"/>
  <c r="I98" i="1"/>
  <c r="I96" i="1"/>
  <c r="G96" i="1"/>
  <c r="G34" i="1"/>
  <c r="I34" i="1"/>
  <c r="G36" i="1"/>
  <c r="I36" i="1"/>
  <c r="I56" i="1"/>
  <c r="G56" i="1"/>
  <c r="I106" i="1"/>
  <c r="G106" i="1"/>
  <c r="I32" i="1"/>
  <c r="I62" i="1"/>
  <c r="G62" i="1"/>
  <c r="G57" i="1"/>
  <c r="I57" i="1"/>
  <c r="I93" i="1"/>
  <c r="G93" i="1"/>
  <c r="I51" i="1"/>
  <c r="G51" i="1"/>
  <c r="I95" i="1"/>
  <c r="G95" i="1"/>
  <c r="G119" i="1"/>
  <c r="I119" i="1"/>
  <c r="I104" i="1"/>
  <c r="G104" i="1"/>
  <c r="I112" i="1"/>
  <c r="G112" i="1"/>
  <c r="I101" i="1"/>
  <c r="G101" i="1"/>
  <c r="G78" i="1"/>
  <c r="I78" i="1"/>
  <c r="I21" i="1"/>
  <c r="I25" i="1"/>
  <c r="I22" i="1"/>
  <c r="G22" i="1"/>
  <c r="G91" i="1"/>
  <c r="I91" i="1"/>
  <c r="I31" i="1"/>
  <c r="I121" i="1"/>
  <c r="G114" i="1"/>
  <c r="I114" i="1"/>
  <c r="G61" i="1"/>
  <c r="I61" i="1"/>
  <c r="I43" i="1"/>
  <c r="I76" i="1"/>
  <c r="G109" i="1"/>
  <c r="I109" i="1"/>
  <c r="I60" i="1"/>
  <c r="G60" i="1"/>
  <c r="G71" i="1"/>
  <c r="I71" i="1"/>
  <c r="I94" i="1"/>
  <c r="G94" i="1"/>
  <c r="G59" i="1"/>
  <c r="I59" i="1"/>
  <c r="I27" i="1"/>
  <c r="I33" i="1"/>
  <c r="G70" i="1"/>
  <c r="I70" i="1"/>
  <c r="I116" i="1"/>
  <c r="I80" i="1"/>
  <c r="I69" i="1"/>
  <c r="I110" i="1"/>
  <c r="I29" i="1"/>
  <c r="I23" i="1"/>
  <c r="I115" i="1"/>
  <c r="I26" i="1"/>
  <c r="G21" i="1"/>
  <c r="G32" i="1"/>
  <c r="G31" i="1"/>
  <c r="G26" i="1"/>
  <c r="G33" i="1"/>
  <c r="G110" i="1"/>
  <c r="G23" i="1"/>
  <c r="G69" i="1"/>
  <c r="G43" i="1"/>
  <c r="G24" i="1"/>
  <c r="G25" i="1"/>
  <c r="G27" i="1"/>
  <c r="G122" i="1"/>
  <c r="G115" i="1"/>
  <c r="G28" i="1"/>
  <c r="G116" i="1"/>
  <c r="G121" i="1"/>
  <c r="G29" i="1"/>
  <c r="G80" i="1"/>
  <c r="G76" i="1"/>
  <c r="I20" i="1"/>
  <c r="G20" i="1"/>
  <c r="E12" i="4"/>
  <c r="D12" i="4"/>
  <c r="H11" i="4"/>
  <c r="N23" i="4"/>
  <c r="O13" i="4"/>
  <c r="M11" i="4"/>
  <c r="K25" i="4"/>
  <c r="O14" i="4"/>
  <c r="F12" i="4"/>
  <c r="H23" i="4"/>
  <c r="M25" i="4"/>
  <c r="I25" i="4"/>
  <c r="I12" i="4"/>
  <c r="O17" i="4"/>
  <c r="G15" i="4"/>
  <c r="L22" i="4"/>
  <c r="H14" i="4"/>
  <c r="K23" i="4"/>
  <c r="J13" i="4"/>
  <c r="I20" i="4"/>
  <c r="J16" i="4"/>
  <c r="E10" i="4"/>
  <c r="H19" i="4"/>
  <c r="J23" i="4"/>
  <c r="F19" i="4"/>
  <c r="L23" i="4"/>
  <c r="I13" i="4"/>
  <c r="O21" i="4"/>
  <c r="I23" i="4"/>
  <c r="N15" i="4"/>
  <c r="H22" i="4"/>
  <c r="J25" i="4"/>
  <c r="G14" i="4"/>
  <c r="J10" i="4"/>
  <c r="O24" i="4"/>
  <c r="M24" i="4"/>
  <c r="O11" i="4"/>
  <c r="D11" i="4"/>
  <c r="M13" i="4"/>
  <c r="G19" i="4"/>
  <c r="I15" i="4"/>
  <c r="K15" i="4"/>
  <c r="H18" i="4"/>
  <c r="K18" i="4"/>
  <c r="H13" i="4"/>
  <c r="F21" i="4"/>
  <c r="F20" i="4"/>
  <c r="E17" i="4"/>
  <c r="N12" i="4"/>
  <c r="H16" i="4"/>
  <c r="I14" i="4"/>
  <c r="F13" i="4"/>
  <c r="G13" i="4"/>
  <c r="N20" i="4"/>
  <c r="G10" i="4"/>
  <c r="F16" i="4"/>
  <c r="H25" i="4"/>
  <c r="K11" i="4"/>
  <c r="F23" i="4"/>
  <c r="N16" i="4"/>
  <c r="D10" i="4"/>
  <c r="M16" i="4"/>
  <c r="O18" i="4"/>
  <c r="L17" i="4"/>
  <c r="I17" i="4"/>
  <c r="F11" i="4"/>
  <c r="N14" i="4"/>
  <c r="N17" i="4"/>
  <c r="L13" i="4"/>
  <c r="I24" i="4"/>
  <c r="J20" i="4"/>
  <c r="J14" i="4"/>
  <c r="N11" i="4"/>
  <c r="G25" i="4"/>
  <c r="J21" i="4"/>
  <c r="O22" i="4"/>
  <c r="K17" i="4"/>
  <c r="N13" i="4"/>
  <c r="O15" i="4"/>
  <c r="L12" i="4"/>
  <c r="I16" i="4"/>
  <c r="O12" i="4"/>
  <c r="K24" i="4"/>
  <c r="N25" i="4"/>
  <c r="M17" i="4"/>
  <c r="K13" i="4"/>
  <c r="G17" i="4"/>
  <c r="K20" i="4"/>
  <c r="F14" i="4"/>
  <c r="J11" i="4"/>
  <c r="G16" i="4"/>
  <c r="J22" i="4"/>
  <c r="J12" i="4"/>
  <c r="H15" i="4"/>
  <c r="I19" i="4"/>
  <c r="K21" i="4"/>
  <c r="M21" i="4"/>
  <c r="O25" i="4"/>
  <c r="H21" i="4"/>
  <c r="K14" i="4"/>
  <c r="K16" i="4"/>
  <c r="E11" i="4"/>
  <c r="M18" i="4"/>
  <c r="K19" i="4"/>
  <c r="J15" i="4"/>
  <c r="M23" i="4"/>
  <c r="M15" i="4"/>
  <c r="L11" i="4"/>
  <c r="M22" i="4"/>
  <c r="E16" i="4"/>
  <c r="I11" i="4"/>
  <c r="M19" i="4"/>
  <c r="L18" i="4"/>
  <c r="D25" i="4"/>
  <c r="O23" i="4"/>
  <c r="L15" i="4"/>
  <c r="N18" i="4"/>
  <c r="I21" i="4"/>
  <c r="J18" i="4"/>
  <c r="H24" i="4"/>
  <c r="O10" i="4"/>
  <c r="I10" i="4"/>
  <c r="F17" i="4"/>
  <c r="L24" i="4"/>
  <c r="G20" i="4"/>
  <c r="E13" i="4"/>
  <c r="O20" i="4"/>
  <c r="M14" i="4"/>
  <c r="N24" i="4"/>
  <c r="J24" i="4"/>
  <c r="L14" i="4"/>
  <c r="E25" i="4"/>
  <c r="K10" i="4"/>
  <c r="L16" i="4"/>
  <c r="L21" i="4"/>
  <c r="N21" i="4"/>
  <c r="G21" i="4"/>
  <c r="K22" i="4"/>
  <c r="I22" i="4"/>
  <c r="L20" i="4"/>
  <c r="G11" i="4"/>
  <c r="J17" i="4"/>
  <c r="O19" i="4"/>
  <c r="K12" i="4"/>
  <c r="N10" i="4"/>
  <c r="J19" i="4"/>
  <c r="F10" i="4"/>
  <c r="L25" i="4"/>
  <c r="N19" i="4"/>
  <c r="M12" i="4"/>
  <c r="O16" i="4"/>
  <c r="G23" i="4"/>
  <c r="H12" i="4"/>
  <c r="L10" i="4"/>
  <c r="N22" i="4"/>
  <c r="H10" i="4"/>
  <c r="I18" i="4"/>
  <c r="H20" i="4"/>
  <c r="H17" i="4"/>
  <c r="L19" i="4"/>
  <c r="F25" i="4"/>
  <c r="G12" i="4"/>
  <c r="M10" i="4"/>
  <c r="M20" i="4"/>
</calcChain>
</file>

<file path=xl/sharedStrings.xml><?xml version="1.0" encoding="utf-8"?>
<sst xmlns="http://schemas.openxmlformats.org/spreadsheetml/2006/main" count="406" uniqueCount="103">
  <si>
    <t>Activity</t>
  </si>
  <si>
    <t>Activity List</t>
  </si>
  <si>
    <t>Team List</t>
  </si>
  <si>
    <t>Project Name</t>
  </si>
  <si>
    <t>Project 1</t>
  </si>
  <si>
    <t>Project 2</t>
  </si>
  <si>
    <t>Project 3</t>
  </si>
  <si>
    <t>Project 4</t>
  </si>
  <si>
    <t>Project 5</t>
  </si>
  <si>
    <t>Project 6</t>
  </si>
  <si>
    <t>Project 7</t>
  </si>
  <si>
    <t>Project 8</t>
  </si>
  <si>
    <t>Project 9</t>
  </si>
  <si>
    <t>Project 10</t>
  </si>
  <si>
    <t>Activity 1</t>
  </si>
  <si>
    <t>Activity 2</t>
  </si>
  <si>
    <t>Activity 3</t>
  </si>
  <si>
    <t>Activity 4</t>
  </si>
  <si>
    <t>Activity 5</t>
  </si>
  <si>
    <t>Activity 6</t>
  </si>
  <si>
    <t>Activity 7</t>
  </si>
  <si>
    <t>Activity 8</t>
  </si>
  <si>
    <t>Activity 9</t>
  </si>
  <si>
    <t>Activity 10</t>
  </si>
  <si>
    <t>Activity 11</t>
  </si>
  <si>
    <t>Activity 12</t>
  </si>
  <si>
    <t>Activity 13</t>
  </si>
  <si>
    <t>Activity 14</t>
  </si>
  <si>
    <t>Activity 15</t>
  </si>
  <si>
    <t>Activity 16</t>
  </si>
  <si>
    <t>Activity 17</t>
  </si>
  <si>
    <t>Activity 18</t>
  </si>
  <si>
    <t>Activity 19</t>
  </si>
  <si>
    <t>Activity 20</t>
  </si>
  <si>
    <t>Project 11</t>
  </si>
  <si>
    <t>Project 12</t>
  </si>
  <si>
    <t>Project 13</t>
  </si>
  <si>
    <t>Project 14</t>
  </si>
  <si>
    <t>Year</t>
  </si>
  <si>
    <t>view</t>
  </si>
  <si>
    <t>date scroll</t>
  </si>
  <si>
    <t>Daily</t>
  </si>
  <si>
    <t>Weekly</t>
  </si>
  <si>
    <t>Monthly</t>
  </si>
  <si>
    <t>+Scroll</t>
  </si>
  <si>
    <t>Start</t>
  </si>
  <si>
    <t>End</t>
  </si>
  <si>
    <t>All</t>
  </si>
  <si>
    <t>Day</t>
  </si>
  <si>
    <t>Week</t>
  </si>
  <si>
    <t>Month</t>
  </si>
  <si>
    <t>YearWeek</t>
  </si>
  <si>
    <t>YearMonth</t>
  </si>
  <si>
    <t>Name scroll</t>
  </si>
  <si>
    <t>Resource/Project</t>
  </si>
  <si>
    <t>Flag</t>
  </si>
  <si>
    <t>Project 15</t>
  </si>
  <si>
    <t>Doreen Hogan</t>
  </si>
  <si>
    <t>Antonia Webb</t>
  </si>
  <si>
    <t>Lynda Ford</t>
  </si>
  <si>
    <t>Clarence Burgess</t>
  </si>
  <si>
    <t>Charlene Sanders</t>
  </si>
  <si>
    <t>Matthew Nunez</t>
  </si>
  <si>
    <t>Edward Fletcher</t>
  </si>
  <si>
    <t>Brian Hoffman</t>
  </si>
  <si>
    <t>Rachael Mason</t>
  </si>
  <si>
    <t>Morris Saunders</t>
  </si>
  <si>
    <t>Mathew Ryan</t>
  </si>
  <si>
    <t>Lorene Walters</t>
  </si>
  <si>
    <t>Marie Mccarthy</t>
  </si>
  <si>
    <t>Vickie Watkins</t>
  </si>
  <si>
    <t>Casey Clarke</t>
  </si>
  <si>
    <t>Task 1</t>
  </si>
  <si>
    <t>Task 2</t>
  </si>
  <si>
    <t>Task 3</t>
  </si>
  <si>
    <t>Task 4</t>
  </si>
  <si>
    <t>Task 5</t>
  </si>
  <si>
    <t>Task 6</t>
  </si>
  <si>
    <t>Task 7</t>
  </si>
  <si>
    <t>Task 8</t>
  </si>
  <si>
    <t>Task 9</t>
  </si>
  <si>
    <t>Task 10</t>
  </si>
  <si>
    <t>Task 12</t>
  </si>
  <si>
    <t>Task 13</t>
  </si>
  <si>
    <t>Task 14</t>
  </si>
  <si>
    <t>Task 15</t>
  </si>
  <si>
    <t>Task 16</t>
  </si>
  <si>
    <t>Task 17</t>
  </si>
  <si>
    <t>Task 18</t>
  </si>
  <si>
    <t>Task 11</t>
  </si>
  <si>
    <t>Task 19</t>
  </si>
  <si>
    <t>Team Member</t>
  </si>
  <si>
    <t>Project ID</t>
  </si>
  <si>
    <t>Year_From</t>
  </si>
  <si>
    <t>PID</t>
  </si>
  <si>
    <t>Year_To</t>
  </si>
  <si>
    <t>YearWeek_FROM</t>
  </si>
  <si>
    <t>YearMonth_FROM</t>
  </si>
  <si>
    <t>YearWeek_TO</t>
  </si>
  <si>
    <t>YearMonth_TO</t>
  </si>
  <si>
    <t>Year_TO</t>
  </si>
  <si>
    <t>Year_FROM</t>
  </si>
  <si>
    <t>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</si>
</sst>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;[Red]&quot;-&quot;#,##0"/>
    <numFmt numFmtId="165" formatCode="#,##0.00;[Red]&quot;-&quot;#,##0.00"/>
    <numFmt numFmtId="170" formatCode="yyyy\-mm\-dd;@"/>
  </numFmts>
  <fonts count="18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36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b/>
      <sz val="8"/>
      <color theme="0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0" tint="-4.9989318521683403E-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B616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 style="thick">
        <color theme="0"/>
      </right>
      <top/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164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7" fillId="6" borderId="3" applyNumberFormat="0" applyAlignment="0">
      <alignment horizontal="left" indent="1"/>
    </xf>
    <xf numFmtId="0" fontId="7" fillId="7" borderId="3">
      <alignment horizontal="left" indent="1"/>
    </xf>
    <xf numFmtId="0" fontId="3" fillId="0" borderId="0"/>
  </cellStyleXfs>
  <cellXfs count="50">
    <xf numFmtId="0" fontId="0" fillId="0" borderId="0" xfId="0"/>
    <xf numFmtId="0" fontId="0" fillId="3" borderId="0" xfId="0" applyFill="1"/>
    <xf numFmtId="14" fontId="2" fillId="0" borderId="0" xfId="0" applyNumberFormat="1" applyFont="1" applyAlignment="1">
      <alignment vertic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center"/>
    </xf>
    <xf numFmtId="0" fontId="1" fillId="0" borderId="0" xfId="0" applyFont="1"/>
    <xf numFmtId="0" fontId="2" fillId="0" borderId="0" xfId="0" applyFont="1"/>
    <xf numFmtId="0" fontId="0" fillId="0" borderId="0" xfId="0" applyFont="1"/>
    <xf numFmtId="0" fontId="8" fillId="3" borderId="0" xfId="0" applyFont="1" applyFill="1"/>
    <xf numFmtId="0" fontId="9" fillId="0" borderId="0" xfId="0" applyFont="1" applyFill="1"/>
    <xf numFmtId="0" fontId="9" fillId="0" borderId="0" xfId="0" applyNumberFormat="1" applyFont="1" applyFill="1"/>
    <xf numFmtId="0" fontId="8" fillId="8" borderId="0" xfId="0" applyFont="1" applyFill="1"/>
    <xf numFmtId="14" fontId="2" fillId="0" borderId="0" xfId="0" applyNumberFormat="1" applyFont="1"/>
    <xf numFmtId="1" fontId="2" fillId="0" borderId="0" xfId="0" applyNumberFormat="1" applyFont="1"/>
    <xf numFmtId="0" fontId="2" fillId="0" borderId="0" xfId="0" applyNumberFormat="1" applyFont="1"/>
    <xf numFmtId="0" fontId="0" fillId="0" borderId="0" xfId="0" applyFont="1" applyFill="1"/>
    <xf numFmtId="0" fontId="11" fillId="0" borderId="0" xfId="0" applyFont="1"/>
    <xf numFmtId="0" fontId="11" fillId="0" borderId="0" xfId="0" applyNumberFormat="1" applyFont="1"/>
    <xf numFmtId="14" fontId="11" fillId="0" borderId="0" xfId="0" applyNumberFormat="1" applyFont="1"/>
    <xf numFmtId="1" fontId="11" fillId="0" borderId="0" xfId="0" applyNumberFormat="1" applyFont="1"/>
    <xf numFmtId="14" fontId="11" fillId="0" borderId="0" xfId="0" applyNumberFormat="1" applyFont="1" applyAlignment="1">
      <alignment vertical="center"/>
    </xf>
    <xf numFmtId="0" fontId="2" fillId="4" borderId="0" xfId="0" applyFont="1" applyFill="1"/>
    <xf numFmtId="0" fontId="2" fillId="0" borderId="0" xfId="0" quotePrefix="1" applyFont="1"/>
    <xf numFmtId="0" fontId="2" fillId="5" borderId="0" xfId="0" applyFont="1" applyFill="1"/>
    <xf numFmtId="14" fontId="2" fillId="5" borderId="0" xfId="0" applyNumberFormat="1" applyFont="1" applyFill="1"/>
    <xf numFmtId="0" fontId="2" fillId="2" borderId="0" xfId="0" applyFont="1" applyFill="1"/>
    <xf numFmtId="14" fontId="2" fillId="2" borderId="0" xfId="0" applyNumberFormat="1" applyFont="1" applyFill="1"/>
    <xf numFmtId="0" fontId="2" fillId="0" borderId="0" xfId="0" applyFont="1" applyAlignment="1">
      <alignment horizontal="center"/>
    </xf>
    <xf numFmtId="0" fontId="2" fillId="0" borderId="0" xfId="0" applyFont="1" applyFill="1"/>
    <xf numFmtId="0" fontId="11" fillId="0" borderId="0" xfId="0" applyNumberFormat="1" applyFont="1" applyFill="1"/>
    <xf numFmtId="14" fontId="11" fillId="0" borderId="0" xfId="0" applyNumberFormat="1" applyFont="1" applyFill="1"/>
    <xf numFmtId="1" fontId="11" fillId="0" borderId="0" xfId="0" applyNumberFormat="1" applyFont="1" applyFill="1"/>
    <xf numFmtId="0" fontId="11" fillId="0" borderId="0" xfId="0" applyFont="1" applyFill="1"/>
    <xf numFmtId="14" fontId="11" fillId="0" borderId="0" xfId="0" applyNumberFormat="1" applyFont="1" applyFill="1" applyAlignment="1">
      <alignment vertical="center"/>
    </xf>
    <xf numFmtId="0" fontId="0" fillId="9" borderId="0" xfId="0" applyFont="1" applyFill="1"/>
    <xf numFmtId="0" fontId="0" fillId="5" borderId="0" xfId="0" applyFill="1"/>
    <xf numFmtId="0" fontId="2" fillId="0" borderId="4" xfId="0" applyFont="1" applyBorder="1"/>
    <xf numFmtId="0" fontId="17" fillId="0" borderId="0" xfId="0" applyFont="1"/>
    <xf numFmtId="0" fontId="13" fillId="0" borderId="0" xfId="0" applyFont="1" applyFill="1" applyAlignment="1">
      <alignment horizontal="left" indent="1"/>
    </xf>
    <xf numFmtId="0" fontId="0" fillId="0" borderId="0" xfId="0" applyFont="1" applyFill="1" applyAlignment="1">
      <alignment horizontal="left" indent="1"/>
    </xf>
    <xf numFmtId="0" fontId="10" fillId="0" borderId="0" xfId="0" applyNumberFormat="1" applyFont="1" applyFill="1"/>
    <xf numFmtId="0" fontId="2" fillId="0" borderId="0" xfId="0" applyFont="1" applyFill="1" applyBorder="1"/>
    <xf numFmtId="0" fontId="11" fillId="0" borderId="2" xfId="0" applyFont="1" applyFill="1" applyBorder="1" applyAlignment="1">
      <alignment horizontal="left" vertical="center" indent="1"/>
    </xf>
    <xf numFmtId="0" fontId="12" fillId="0" borderId="1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 indent="2"/>
    </xf>
    <xf numFmtId="0" fontId="16" fillId="0" borderId="0" xfId="0" applyFont="1" applyFill="1" applyBorder="1" applyAlignment="1">
      <alignment horizontal="center" vertical="center"/>
    </xf>
    <xf numFmtId="170" fontId="0" fillId="0" borderId="0" xfId="0" applyNumberFormat="1"/>
  </cellXfs>
  <cellStyles count="9">
    <cellStyle name="Benyttet hyperkobling" xfId="2" xr:uid="{00000000-0005-0000-0000-000000000000}"/>
    <cellStyle name="Day Header 1" xfId="6" xr:uid="{00000000-0005-0000-0000-000001000000}"/>
    <cellStyle name="Day Header 2" xfId="7" xr:uid="{00000000-0005-0000-0000-000002000000}"/>
    <cellStyle name="Hyperkobling" xfId="3" xr:uid="{00000000-0005-0000-0000-000003000000}"/>
    <cellStyle name="Normal" xfId="0" builtinId="0"/>
    <cellStyle name="Normal 2" xfId="1" xr:uid="{00000000-0005-0000-0000-000005000000}"/>
    <cellStyle name="Normal 3" xfId="8" xr:uid="{00000000-0005-0000-0000-000006000000}"/>
    <cellStyle name="Tusenskille [0]_AL31" xfId="4" xr:uid="{00000000-0005-0000-0000-000007000000}"/>
    <cellStyle name="Tusenskille_AL31" xfId="5" xr:uid="{00000000-0005-0000-0000-000008000000}"/>
  </cellStyles>
  <dxfs count="13">
    <dxf>
      <numFmt numFmtId="170" formatCode="yyyy\-mm\-dd;@"/>
    </dxf>
    <dxf>
      <numFmt numFmtId="170" formatCode="yyyy\-mm\-dd;@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ill>
        <patternFill patternType="solid">
          <fgColor indexed="64"/>
          <bgColor theme="3" tint="0.59999389629810485"/>
        </patternFill>
      </fill>
    </dxf>
    <dxf>
      <numFmt numFmtId="166" formatCode="[$-409]d\-mmm\-yy;@"/>
    </dxf>
    <dxf>
      <numFmt numFmtId="167" formatCode="mmm"/>
    </dxf>
  </dxfs>
  <tableStyles count="0" defaultTableStyle="TableStyleMedium2" defaultPivotStyle="PivotStyleLight16"/>
  <colors>
    <mruColors>
      <color rgb="FF5A89C2"/>
      <color rgb="FF0073B4"/>
      <color rgb="FFFB6161"/>
      <color rgb="FF105EA4"/>
      <color rgb="FF2E31A4"/>
      <color rgb="FFB1E703"/>
      <color rgb="FF163F6C"/>
      <color rgb="FF076F0C"/>
      <color rgb="FF00CC66"/>
      <color rgb="FF009B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Radio" checked="Checked" firstButton="1" fmlaLink="hr_project_map!$AA$66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Scroll" dx="16" fmlaLink="hr_project_map!$X$66" horiz="1" max="100" page="0" val="24"/>
</file>

<file path=xl/ctrlProps/ctrlProp4.xml><?xml version="1.0" encoding="utf-8"?>
<formControlPr xmlns="http://schemas.microsoft.com/office/spreadsheetml/2009/9/main" objectType="List" dx="22" fmlaLink="$X$65" fmlaRange="setup!$L$5:$L$7" sel="3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1190625</xdr:colOff>
          <xdr:row>4</xdr:row>
          <xdr:rowOff>257175</xdr:rowOff>
        </xdr:from>
        <xdr:to>
          <xdr:col>4</xdr:col>
          <xdr:colOff>419100</xdr:colOff>
          <xdr:row>6</xdr:row>
          <xdr:rowOff>200025</xdr:rowOff>
        </xdr:to>
        <xdr:sp macro="" textlink="">
          <xdr:nvSpPr>
            <xdr:cNvPr id="33793" name="Option Button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0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Projects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152400</xdr:colOff>
          <xdr:row>4</xdr:row>
          <xdr:rowOff>257175</xdr:rowOff>
        </xdr:from>
        <xdr:to>
          <xdr:col>6</xdr:col>
          <xdr:colOff>447675</xdr:colOff>
          <xdr:row>6</xdr:row>
          <xdr:rowOff>209550</xdr:rowOff>
        </xdr:to>
        <xdr:sp macro="" textlink="">
          <xdr:nvSpPr>
            <xdr:cNvPr id="33794" name="Option Button 2" hidden="1">
              <a:extLst>
                <a:ext uri="{63B3BB69-23CF-44E3-9099-C40C66FF867C}">
                  <a14:compatExt spid="_x0000_s33794"/>
                </a:ext>
                <a:ext uri="{FF2B5EF4-FFF2-40B4-BE49-F238E27FC236}">
                  <a16:creationId xmlns:a16="http://schemas.microsoft.com/office/drawing/2014/main" id="{00000000-0008-0000-0000-000002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Human Resources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114300</xdr:colOff>
          <xdr:row>6</xdr:row>
          <xdr:rowOff>228600</xdr:rowOff>
        </xdr:from>
        <xdr:to>
          <xdr:col>7</xdr:col>
          <xdr:colOff>47625</xdr:colOff>
          <xdr:row>8</xdr:row>
          <xdr:rowOff>66675</xdr:rowOff>
        </xdr:to>
        <xdr:sp macro="" textlink="">
          <xdr:nvSpPr>
            <xdr:cNvPr id="33797" name="Scroll Bar 5" hidden="1">
              <a:extLst>
                <a:ext uri="{63B3BB69-23CF-44E3-9099-C40C66FF867C}">
                  <a14:compatExt spid="_x0000_s33797"/>
                </a:ext>
                <a:ext uri="{FF2B5EF4-FFF2-40B4-BE49-F238E27FC236}">
                  <a16:creationId xmlns:a16="http://schemas.microsoft.com/office/drawing/2014/main" id="{00000000-0008-0000-0000-000005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5</xdr:row>
          <xdr:rowOff>85725</xdr:rowOff>
        </xdr:from>
        <xdr:to>
          <xdr:col>2</xdr:col>
          <xdr:colOff>1123950</xdr:colOff>
          <xdr:row>8</xdr:row>
          <xdr:rowOff>161925</xdr:rowOff>
        </xdr:to>
        <xdr:sp macro="" textlink="">
          <xdr:nvSpPr>
            <xdr:cNvPr id="33799" name="List Box 7" hidden="1">
              <a:extLst>
                <a:ext uri="{63B3BB69-23CF-44E3-9099-C40C66FF867C}">
                  <a14:compatExt spid="_x0000_s33799"/>
                </a:ext>
                <a:ext uri="{FF2B5EF4-FFF2-40B4-BE49-F238E27FC236}">
                  <a16:creationId xmlns:a16="http://schemas.microsoft.com/office/drawing/2014/main" id="{00000000-0008-0000-0000-000007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EDS_DATA" displayName="EDS_DATA" comment="Please don't modifiy." ref="B19:N122" totalsRowShown="0" headerRowDxfId="10">
  <autoFilter ref="B19:N122" xr:uid="{00000000-0009-0000-0100-000001000000}"/>
  <tableColumns count="13">
    <tableColumn id="1" xr3:uid="{00000000-0010-0000-0000-000001000000}" name="PID" dataDxfId="9">
      <calculatedColumnFormula>ROW()-19</calculatedColumnFormula>
    </tableColumn>
    <tableColumn id="3" xr3:uid="{00000000-0010-0000-0000-000003000000}" name="Flag" dataDxfId="8">
      <calculatedColumnFormula>1</calculatedColumnFormula>
    </tableColumn>
    <tableColumn id="4" xr3:uid="{00000000-0010-0000-0000-000004000000}" name="Year_From" dataDxfId="7">
      <calculatedColumnFormula>YEAR(EDS_DATA[[#This Row],[Start]])</calculatedColumnFormula>
    </tableColumn>
    <tableColumn id="5" xr3:uid="{00000000-0010-0000-0000-000005000000}" name="Year_To" dataDxfId="6">
      <calculatedColumnFormula>YEAR(EDS_DATA[[#This Row],[End]])</calculatedColumnFormula>
    </tableColumn>
    <tableColumn id="6" xr3:uid="{00000000-0010-0000-0000-000006000000}" name="YearMonth_FROM" dataDxfId="5">
      <calculatedColumnFormula>VALUE(EDS_DATA[[#This Row],[Year_From]]&amp;TEXT(MONTH(EDS_DATA[[#This Row],[Start]]),"00"))</calculatedColumnFormula>
    </tableColumn>
    <tableColumn id="7" xr3:uid="{00000000-0010-0000-0000-000007000000}" name="YearMonth_TO" dataDxfId="4">
      <calculatedColumnFormula>VALUE(EDS_DATA[[#This Row],[Year_To]]&amp;TEXT(MONTH(EDS_DATA[[#This Row],[End]]),"00"))</calculatedColumnFormula>
    </tableColumn>
    <tableColumn id="8" xr3:uid="{00000000-0010-0000-0000-000008000000}" name="YearWeek_FROM" dataDxfId="3">
      <calculatedColumnFormula>VALUE(EDS_DATA[[#This Row],[Year_From]]&amp;TEXT(WEEKNUM(EDS_DATA[[#This Row],[Start]]),"00"))</calculatedColumnFormula>
    </tableColumn>
    <tableColumn id="9" xr3:uid="{00000000-0010-0000-0000-000009000000}" name="YearWeek_TO" dataDxfId="2">
      <calculatedColumnFormula>VALUE(EDS_DATA[[#This Row],[Year_To]]&amp;TEXT(WEEKNUM(EDS_DATA[[#This Row],[End]]),"00"))</calculatedColumnFormula>
    </tableColumn>
    <tableColumn id="11" xr3:uid="{00000000-0010-0000-0000-00000B000000}" name="Project ID"/>
    <tableColumn id="12" xr3:uid="{00000000-0010-0000-0000-00000C000000}" name="Activity"/>
    <tableColumn id="13" xr3:uid="{00000000-0010-0000-0000-00000D000000}" name="Team Member"/>
    <tableColumn id="14" xr3:uid="{00000000-0010-0000-0000-00000E000000}" name="Start" dataDxfId="1"/>
    <tableColumn id="15" xr3:uid="{00000000-0010-0000-0000-00000F000000}" name="End" dataDxfId="0"/>
  </tableColumns>
  <tableStyleInfo name="TableStyleDark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/>
  <dimension ref="A1:AH85"/>
  <sheetViews>
    <sheetView showGridLines="0" tabSelected="1" zoomScale="120" zoomScaleNormal="120" workbookViewId="0">
      <selection activeCell="Z33" sqref="Z33"/>
    </sheetView>
  </sheetViews>
  <sheetFormatPr defaultRowHeight="15" x14ac:dyDescent="0.25"/>
  <cols>
    <col min="1" max="1" width="3.5703125" customWidth="1"/>
    <col min="2" max="2" width="26.5703125" customWidth="1"/>
    <col min="3" max="3" width="18" style="9" bestFit="1" customWidth="1"/>
    <col min="4" max="15" width="7.42578125" style="9" customWidth="1"/>
    <col min="16" max="16" width="1" style="9" customWidth="1"/>
    <col min="17" max="17" width="7.42578125" style="9" customWidth="1"/>
    <col min="18" max="18" width="1.140625" style="9" customWidth="1"/>
    <col min="19" max="19" width="1.140625" customWidth="1"/>
    <col min="20" max="22" width="8.5703125" style="6" customWidth="1"/>
    <col min="23" max="26" width="8.5703125" customWidth="1"/>
    <col min="27" max="31" width="13.28515625" customWidth="1"/>
    <col min="32" max="32" width="9.5703125" customWidth="1"/>
    <col min="34" max="34" width="9.140625" style="6"/>
  </cols>
  <sheetData>
    <row r="1" spans="2:34" s="5" customFormat="1" ht="6.75" customHeight="1" x14ac:dyDescent="0.25"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T1" s="6"/>
      <c r="U1" s="6"/>
      <c r="V1" s="6"/>
      <c r="AH1" s="6"/>
    </row>
    <row r="2" spans="2:34" s="10" customFormat="1" ht="6.75" customHeight="1" x14ac:dyDescent="0.25"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T2" s="18"/>
      <c r="U2" s="18"/>
      <c r="V2" s="18"/>
      <c r="AH2" s="18"/>
    </row>
    <row r="3" spans="2:34" s="18" customFormat="1" ht="6.75" customHeight="1" x14ac:dyDescent="0.25"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</row>
    <row r="4" spans="2:34" s="18" customFormat="1" ht="6.75" customHeight="1" x14ac:dyDescent="0.25"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</row>
    <row r="5" spans="2:34" s="37" customFormat="1" ht="6.75" customHeight="1" x14ac:dyDescent="0.25"/>
    <row r="6" spans="2:34" s="10" customFormat="1" ht="18" customHeight="1" x14ac:dyDescent="0.25">
      <c r="B6" s="8">
        <f>X67+1</f>
        <v>1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AE6" s="18"/>
    </row>
    <row r="7" spans="2:34" s="10" customFormat="1" ht="18" customHeight="1" x14ac:dyDescent="0.25"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AE7" s="18"/>
    </row>
    <row r="8" spans="2:34" s="10" customFormat="1" ht="18" customHeight="1" x14ac:dyDescent="0.25">
      <c r="C8" s="31"/>
      <c r="D8" s="43">
        <f t="shared" ref="D8:O8" ca="1" si="0">OFFSET($F$49,$X$65-1,G57)</f>
        <v>2019</v>
      </c>
      <c r="E8" s="43" t="str">
        <f t="shared" ca="1" si="0"/>
        <v/>
      </c>
      <c r="F8" s="43" t="str">
        <f t="shared" ca="1" si="0"/>
        <v/>
      </c>
      <c r="G8" s="43" t="str">
        <f t="shared" ca="1" si="0"/>
        <v/>
      </c>
      <c r="H8" s="43" t="str">
        <f t="shared" ca="1" si="0"/>
        <v/>
      </c>
      <c r="I8" s="43" t="str">
        <f t="shared" ca="1" si="0"/>
        <v/>
      </c>
      <c r="J8" s="43" t="str">
        <f t="shared" ca="1" si="0"/>
        <v/>
      </c>
      <c r="K8" s="43" t="str">
        <f t="shared" ca="1" si="0"/>
        <v/>
      </c>
      <c r="L8" s="43" t="str">
        <f t="shared" ca="1" si="0"/>
        <v/>
      </c>
      <c r="M8" s="43" t="str">
        <f t="shared" ca="1" si="0"/>
        <v/>
      </c>
      <c r="N8" s="43" t="str">
        <f t="shared" ca="1" si="0"/>
        <v/>
      </c>
      <c r="O8" s="43" t="str">
        <f t="shared" ca="1" si="0"/>
        <v/>
      </c>
      <c r="P8" s="18"/>
      <c r="Q8" s="18"/>
      <c r="R8" s="18"/>
      <c r="S8" s="18"/>
      <c r="AE8" s="18"/>
    </row>
    <row r="9" spans="2:34" s="10" customFormat="1" ht="18" customHeight="1" x14ac:dyDescent="0.25">
      <c r="C9" s="44"/>
      <c r="D9" s="32">
        <f t="shared" ref="D9:O9" ca="1" si="1">OFFSET($F$53,$X$65-1,G57)</f>
        <v>43466</v>
      </c>
      <c r="E9" s="32">
        <f t="shared" ca="1" si="1"/>
        <v>43497</v>
      </c>
      <c r="F9" s="32">
        <f t="shared" ca="1" si="1"/>
        <v>43525</v>
      </c>
      <c r="G9" s="32">
        <f t="shared" ca="1" si="1"/>
        <v>43556</v>
      </c>
      <c r="H9" s="32">
        <f t="shared" ca="1" si="1"/>
        <v>43586</v>
      </c>
      <c r="I9" s="32">
        <f t="shared" ca="1" si="1"/>
        <v>43617</v>
      </c>
      <c r="J9" s="32">
        <f t="shared" ca="1" si="1"/>
        <v>43647</v>
      </c>
      <c r="K9" s="32">
        <f t="shared" ca="1" si="1"/>
        <v>43678</v>
      </c>
      <c r="L9" s="32">
        <f t="shared" ca="1" si="1"/>
        <v>43709</v>
      </c>
      <c r="M9" s="32">
        <f t="shared" ca="1" si="1"/>
        <v>43739</v>
      </c>
      <c r="N9" s="32">
        <f t="shared" ca="1" si="1"/>
        <v>43770</v>
      </c>
      <c r="O9" s="32">
        <f t="shared" ca="1" si="1"/>
        <v>43800</v>
      </c>
      <c r="P9" s="18"/>
      <c r="Q9" s="18"/>
      <c r="R9" s="18"/>
      <c r="S9" s="18"/>
      <c r="AE9" s="18"/>
    </row>
    <row r="10" spans="2:34" s="10" customFormat="1" ht="15" customHeight="1" x14ac:dyDescent="0.25">
      <c r="B10" s="40">
        <v>1</v>
      </c>
      <c r="C10" s="45" t="str">
        <f ca="1">IF($AA$66=1,IF(OFFSET(setup!$H$2,hr_project_map!$B$6+B10,0)&lt;&gt;"",OFFSET(setup!$H$2,hr_project_map!$B$6+B10,0),""),IF(OFFSET(setup!$J$2,hr_project_map!$B$6+B10,0)&lt;&gt;"",OFFSET(setup!$J$2,hr_project_map!$B$6+B10,0),""))</f>
        <v>Project 1</v>
      </c>
      <c r="D10" s="46">
        <f t="shared" ref="D10:D24" ca="1" si="2">SUMIFS(INDIRECT("EDS_DATA["&amp;$AA$81&amp;"]"),INDIRECT("EDS_DATA["&amp;$AB$81&amp;"]"),"="&amp;$C10,INDIRECT("EDS_DATA["&amp;$AC$81&amp;"]"),"&lt;="&amp;G$45,INDIRECT("EDS_DATA["&amp;$AD$81&amp;"]"),"&gt;="&amp;G$45)</f>
        <v>4</v>
      </c>
      <c r="E10" s="46">
        <f t="shared" ref="E10:E24" ca="1" si="3">SUMIFS(INDIRECT("EDS_DATA["&amp;$AA$81&amp;"]"),INDIRECT("EDS_DATA["&amp;$AB$81&amp;"]"),"="&amp;$C10,INDIRECT("EDS_DATA["&amp;$AC$81&amp;"]"),"&lt;="&amp;H$45,INDIRECT("EDS_DATA["&amp;$AD$81&amp;"]"),"&gt;="&amp;H$45)</f>
        <v>2</v>
      </c>
      <c r="F10" s="46">
        <f t="shared" ref="F10:F24" ca="1" si="4">SUMIFS(INDIRECT("EDS_DATA["&amp;$AA$81&amp;"]"),INDIRECT("EDS_DATA["&amp;$AB$81&amp;"]"),"="&amp;$C10,INDIRECT("EDS_DATA["&amp;$AC$81&amp;"]"),"&lt;="&amp;I$45,INDIRECT("EDS_DATA["&amp;$AD$81&amp;"]"),"&gt;="&amp;I$45)</f>
        <v>0</v>
      </c>
      <c r="G10" s="46">
        <f t="shared" ref="G10:G24" ca="1" si="5">SUMIFS(INDIRECT("EDS_DATA["&amp;$AA$81&amp;"]"),INDIRECT("EDS_DATA["&amp;$AB$81&amp;"]"),"="&amp;$C10,INDIRECT("EDS_DATA["&amp;$AC$81&amp;"]"),"&lt;="&amp;J$45,INDIRECT("EDS_DATA["&amp;$AD$81&amp;"]"),"&gt;="&amp;J$45)</f>
        <v>0</v>
      </c>
      <c r="H10" s="46">
        <f t="shared" ref="H10:H24" ca="1" si="6">SUMIFS(INDIRECT("EDS_DATA["&amp;$AA$81&amp;"]"),INDIRECT("EDS_DATA["&amp;$AB$81&amp;"]"),"="&amp;$C10,INDIRECT("EDS_DATA["&amp;$AC$81&amp;"]"),"&lt;="&amp;K$45,INDIRECT("EDS_DATA["&amp;$AD$81&amp;"]"),"&gt;="&amp;K$45)</f>
        <v>0</v>
      </c>
      <c r="I10" s="46">
        <f t="shared" ref="I10:I24" ca="1" si="7">SUMIFS(INDIRECT("EDS_DATA["&amp;$AA$81&amp;"]"),INDIRECT("EDS_DATA["&amp;$AB$81&amp;"]"),"="&amp;$C10,INDIRECT("EDS_DATA["&amp;$AC$81&amp;"]"),"&lt;="&amp;L$45,INDIRECT("EDS_DATA["&amp;$AD$81&amp;"]"),"&gt;="&amp;L$45)</f>
        <v>0</v>
      </c>
      <c r="J10" s="46">
        <f t="shared" ref="J10:J24" ca="1" si="8">SUMIFS(INDIRECT("EDS_DATA["&amp;$AA$81&amp;"]"),INDIRECT("EDS_DATA["&amp;$AB$81&amp;"]"),"="&amp;$C10,INDIRECT("EDS_DATA["&amp;$AC$81&amp;"]"),"&lt;="&amp;M$45,INDIRECT("EDS_DATA["&amp;$AD$81&amp;"]"),"&gt;="&amp;M$45)</f>
        <v>0</v>
      </c>
      <c r="K10" s="46">
        <f t="shared" ref="K10:K24" ca="1" si="9">SUMIFS(INDIRECT("EDS_DATA["&amp;$AA$81&amp;"]"),INDIRECT("EDS_DATA["&amp;$AB$81&amp;"]"),"="&amp;$C10,INDIRECT("EDS_DATA["&amp;$AC$81&amp;"]"),"&lt;="&amp;N$45,INDIRECT("EDS_DATA["&amp;$AD$81&amp;"]"),"&gt;="&amp;N$45)</f>
        <v>0</v>
      </c>
      <c r="L10" s="46">
        <f t="shared" ref="L10:L24" ca="1" si="10">SUMIFS(INDIRECT("EDS_DATA["&amp;$AA$81&amp;"]"),INDIRECT("EDS_DATA["&amp;$AB$81&amp;"]"),"="&amp;$C10,INDIRECT("EDS_DATA["&amp;$AC$81&amp;"]"),"&lt;="&amp;O$45,INDIRECT("EDS_DATA["&amp;$AD$81&amp;"]"),"&gt;="&amp;O$45)</f>
        <v>0</v>
      </c>
      <c r="M10" s="46">
        <f t="shared" ref="M10:M24" ca="1" si="11">SUMIFS(INDIRECT("EDS_DATA["&amp;$AA$81&amp;"]"),INDIRECT("EDS_DATA["&amp;$AB$81&amp;"]"),"="&amp;$C10,INDIRECT("EDS_DATA["&amp;$AC$81&amp;"]"),"&lt;="&amp;P$45,INDIRECT("EDS_DATA["&amp;$AD$81&amp;"]"),"&gt;="&amp;P$45)</f>
        <v>0</v>
      </c>
      <c r="N10" s="46">
        <f t="shared" ref="N10:N24" ca="1" si="12">SUMIFS(INDIRECT("EDS_DATA["&amp;$AA$81&amp;"]"),INDIRECT("EDS_DATA["&amp;$AB$81&amp;"]"),"="&amp;$C10,INDIRECT("EDS_DATA["&amp;$AC$81&amp;"]"),"&lt;="&amp;Q$45,INDIRECT("EDS_DATA["&amp;$AD$81&amp;"]"),"&gt;="&amp;Q$45)</f>
        <v>0</v>
      </c>
      <c r="O10" s="46">
        <f t="shared" ref="O10:O24" ca="1" si="13">SUMIFS(INDIRECT("EDS_DATA["&amp;$AA$81&amp;"]"),INDIRECT("EDS_DATA["&amp;$AB$81&amp;"]"),"="&amp;$C10,INDIRECT("EDS_DATA["&amp;$AC$81&amp;"]"),"&lt;="&amp;R$45,INDIRECT("EDS_DATA["&amp;$AD$81&amp;"]"),"&gt;="&amp;R$45)</f>
        <v>0</v>
      </c>
      <c r="P10" s="18"/>
      <c r="Q10" s="18"/>
      <c r="R10" s="18"/>
      <c r="S10" s="18"/>
      <c r="AE10" s="18"/>
    </row>
    <row r="11" spans="2:34" s="10" customFormat="1" ht="15" customHeight="1" x14ac:dyDescent="0.25">
      <c r="B11" s="40">
        <v>2</v>
      </c>
      <c r="C11" s="45" t="str">
        <f ca="1">IF($AA$66=1,IF(OFFSET(setup!$H$2,hr_project_map!$B$6+B11,0)&lt;&gt;"",OFFSET(setup!$H$2,hr_project_map!$B$6+B11,0),""),IF(OFFSET(setup!$J$2,hr_project_map!$B$6+B11,0)&lt;&gt;"",OFFSET(setup!$J$2,hr_project_map!$B$6+B11,0),""))</f>
        <v>Project 2</v>
      </c>
      <c r="D11" s="46">
        <f t="shared" ca="1" si="2"/>
        <v>1</v>
      </c>
      <c r="E11" s="46">
        <f t="shared" ca="1" si="3"/>
        <v>0</v>
      </c>
      <c r="F11" s="46">
        <f t="shared" ca="1" si="4"/>
        <v>0</v>
      </c>
      <c r="G11" s="46">
        <f t="shared" ca="1" si="5"/>
        <v>0</v>
      </c>
      <c r="H11" s="46">
        <f t="shared" ca="1" si="6"/>
        <v>0</v>
      </c>
      <c r="I11" s="46">
        <f t="shared" ca="1" si="7"/>
        <v>0</v>
      </c>
      <c r="J11" s="46">
        <f t="shared" ca="1" si="8"/>
        <v>0</v>
      </c>
      <c r="K11" s="46">
        <f t="shared" ca="1" si="9"/>
        <v>0</v>
      </c>
      <c r="L11" s="46">
        <f t="shared" ca="1" si="10"/>
        <v>0</v>
      </c>
      <c r="M11" s="46">
        <f t="shared" ca="1" si="11"/>
        <v>0</v>
      </c>
      <c r="N11" s="46">
        <f t="shared" ca="1" si="12"/>
        <v>0</v>
      </c>
      <c r="O11" s="46">
        <f t="shared" ca="1" si="13"/>
        <v>0</v>
      </c>
      <c r="P11" s="18"/>
      <c r="Q11" s="18"/>
      <c r="R11" s="18"/>
      <c r="S11" s="18"/>
      <c r="AE11" s="18"/>
    </row>
    <row r="12" spans="2:34" s="10" customFormat="1" ht="15" customHeight="1" x14ac:dyDescent="0.25">
      <c r="B12" s="40">
        <v>3</v>
      </c>
      <c r="C12" s="45" t="str">
        <f ca="1">IF($AA$66=1,IF(OFFSET(setup!$H$2,hr_project_map!$B$6+B12,0)&lt;&gt;"",OFFSET(setup!$H$2,hr_project_map!$B$6+B12,0),""),IF(OFFSET(setup!$J$2,hr_project_map!$B$6+B12,0)&lt;&gt;"",OFFSET(setup!$J$2,hr_project_map!$B$6+B12,0),""))</f>
        <v>Project 3</v>
      </c>
      <c r="D12" s="46">
        <f t="shared" ca="1" si="2"/>
        <v>1</v>
      </c>
      <c r="E12" s="46">
        <f t="shared" ca="1" si="3"/>
        <v>1</v>
      </c>
      <c r="F12" s="46">
        <f t="shared" ca="1" si="4"/>
        <v>1</v>
      </c>
      <c r="G12" s="46">
        <f t="shared" ca="1" si="5"/>
        <v>1</v>
      </c>
      <c r="H12" s="46">
        <f t="shared" ca="1" si="6"/>
        <v>1</v>
      </c>
      <c r="I12" s="46">
        <f t="shared" ca="1" si="7"/>
        <v>1</v>
      </c>
      <c r="J12" s="46">
        <f t="shared" ca="1" si="8"/>
        <v>1</v>
      </c>
      <c r="K12" s="46">
        <f t="shared" ca="1" si="9"/>
        <v>1</v>
      </c>
      <c r="L12" s="46">
        <f t="shared" ca="1" si="10"/>
        <v>1</v>
      </c>
      <c r="M12" s="46">
        <f t="shared" ca="1" si="11"/>
        <v>1</v>
      </c>
      <c r="N12" s="46">
        <f t="shared" ca="1" si="12"/>
        <v>1</v>
      </c>
      <c r="O12" s="46">
        <f t="shared" ca="1" si="13"/>
        <v>3</v>
      </c>
      <c r="P12" s="18"/>
      <c r="Q12" s="18"/>
      <c r="R12" s="18"/>
      <c r="S12" s="18"/>
      <c r="AE12" s="18"/>
    </row>
    <row r="13" spans="2:34" s="10" customFormat="1" ht="15" customHeight="1" x14ac:dyDescent="0.25">
      <c r="B13" s="40">
        <v>4</v>
      </c>
      <c r="C13" s="45" t="str">
        <f ca="1">IF($AA$66=1,IF(OFFSET(setup!$H$2,hr_project_map!$B$6+B13,0)&lt;&gt;"",OFFSET(setup!$H$2,hr_project_map!$B$6+B13,0),""),IF(OFFSET(setup!$J$2,hr_project_map!$B$6+B13,0)&lt;&gt;"",OFFSET(setup!$J$2,hr_project_map!$B$6+B13,0),""))</f>
        <v>Project 4</v>
      </c>
      <c r="D13" s="46">
        <f t="shared" ca="1" si="2"/>
        <v>0</v>
      </c>
      <c r="E13" s="46">
        <f t="shared" ca="1" si="3"/>
        <v>0</v>
      </c>
      <c r="F13" s="46">
        <f t="shared" ca="1" si="4"/>
        <v>0</v>
      </c>
      <c r="G13" s="46">
        <f t="shared" ca="1" si="5"/>
        <v>0</v>
      </c>
      <c r="H13" s="46">
        <f t="shared" ca="1" si="6"/>
        <v>0</v>
      </c>
      <c r="I13" s="46">
        <f t="shared" ca="1" si="7"/>
        <v>0</v>
      </c>
      <c r="J13" s="46">
        <f t="shared" ca="1" si="8"/>
        <v>0</v>
      </c>
      <c r="K13" s="46">
        <f t="shared" ca="1" si="9"/>
        <v>0</v>
      </c>
      <c r="L13" s="46">
        <f t="shared" ca="1" si="10"/>
        <v>0</v>
      </c>
      <c r="M13" s="46">
        <f t="shared" ca="1" si="11"/>
        <v>0</v>
      </c>
      <c r="N13" s="46">
        <f t="shared" ca="1" si="12"/>
        <v>0</v>
      </c>
      <c r="O13" s="46">
        <f t="shared" ca="1" si="13"/>
        <v>0</v>
      </c>
      <c r="P13" s="18"/>
      <c r="Q13" s="18"/>
      <c r="R13" s="18"/>
      <c r="S13" s="18"/>
      <c r="AE13" s="18"/>
    </row>
    <row r="14" spans="2:34" s="10" customFormat="1" ht="15" customHeight="1" x14ac:dyDescent="0.25">
      <c r="B14" s="40">
        <v>5</v>
      </c>
      <c r="C14" s="45" t="str">
        <f ca="1">IF($AA$66=1,IF(OFFSET(setup!$H$2,hr_project_map!$B$6+B14,0)&lt;&gt;"",OFFSET(setup!$H$2,hr_project_map!$B$6+B14,0),""),IF(OFFSET(setup!$J$2,hr_project_map!$B$6+B14,0)&lt;&gt;"",OFFSET(setup!$J$2,hr_project_map!$B$6+B14,0),""))</f>
        <v>Project 5</v>
      </c>
      <c r="D14" s="46">
        <f t="shared" ca="1" si="2"/>
        <v>3</v>
      </c>
      <c r="E14" s="46">
        <f t="shared" ca="1" si="3"/>
        <v>0</v>
      </c>
      <c r="F14" s="46">
        <f t="shared" ca="1" si="4"/>
        <v>0</v>
      </c>
      <c r="G14" s="46">
        <f t="shared" ca="1" si="5"/>
        <v>0</v>
      </c>
      <c r="H14" s="46">
        <f t="shared" ca="1" si="6"/>
        <v>0</v>
      </c>
      <c r="I14" s="46">
        <f t="shared" ca="1" si="7"/>
        <v>0</v>
      </c>
      <c r="J14" s="46">
        <f t="shared" ca="1" si="8"/>
        <v>0</v>
      </c>
      <c r="K14" s="46">
        <f t="shared" ca="1" si="9"/>
        <v>0</v>
      </c>
      <c r="L14" s="46">
        <f t="shared" ca="1" si="10"/>
        <v>0</v>
      </c>
      <c r="M14" s="46">
        <f t="shared" ca="1" si="11"/>
        <v>0</v>
      </c>
      <c r="N14" s="46">
        <f t="shared" ca="1" si="12"/>
        <v>0</v>
      </c>
      <c r="O14" s="46">
        <f t="shared" ca="1" si="13"/>
        <v>0</v>
      </c>
      <c r="P14" s="18"/>
      <c r="Q14" s="18"/>
      <c r="R14" s="18"/>
      <c r="S14" s="18"/>
      <c r="AE14" s="18"/>
    </row>
    <row r="15" spans="2:34" s="10" customFormat="1" ht="15" customHeight="1" x14ac:dyDescent="0.25">
      <c r="B15" s="40">
        <v>6</v>
      </c>
      <c r="C15" s="45" t="str">
        <f ca="1">IF($AA$66=1,IF(OFFSET(setup!$H$2,hr_project_map!$B$6+B15,0)&lt;&gt;"",OFFSET(setup!$H$2,hr_project_map!$B$6+B15,0),""),IF(OFFSET(setup!$J$2,hr_project_map!$B$6+B15,0)&lt;&gt;"",OFFSET(setup!$J$2,hr_project_map!$B$6+B15,0),""))</f>
        <v>Project 6</v>
      </c>
      <c r="D15" s="46">
        <f t="shared" ca="1" si="2"/>
        <v>0</v>
      </c>
      <c r="E15" s="46">
        <f t="shared" ca="1" si="3"/>
        <v>0</v>
      </c>
      <c r="F15" s="46">
        <f t="shared" ca="1" si="4"/>
        <v>0</v>
      </c>
      <c r="G15" s="46">
        <f t="shared" ca="1" si="5"/>
        <v>0</v>
      </c>
      <c r="H15" s="46">
        <f t="shared" ca="1" si="6"/>
        <v>0</v>
      </c>
      <c r="I15" s="46">
        <f t="shared" ca="1" si="7"/>
        <v>0</v>
      </c>
      <c r="J15" s="46">
        <f t="shared" ca="1" si="8"/>
        <v>0</v>
      </c>
      <c r="K15" s="46">
        <f t="shared" ca="1" si="9"/>
        <v>0</v>
      </c>
      <c r="L15" s="46">
        <f t="shared" ca="1" si="10"/>
        <v>0</v>
      </c>
      <c r="M15" s="46">
        <f t="shared" ca="1" si="11"/>
        <v>0</v>
      </c>
      <c r="N15" s="46">
        <f t="shared" ca="1" si="12"/>
        <v>0</v>
      </c>
      <c r="O15" s="46">
        <f t="shared" ca="1" si="13"/>
        <v>0</v>
      </c>
      <c r="P15" s="18"/>
      <c r="Q15" s="18"/>
      <c r="R15" s="18"/>
      <c r="S15" s="18"/>
      <c r="AE15" s="18"/>
    </row>
    <row r="16" spans="2:34" s="10" customFormat="1" ht="15" customHeight="1" x14ac:dyDescent="0.25">
      <c r="B16" s="40">
        <v>7</v>
      </c>
      <c r="C16" s="45" t="str">
        <f ca="1">IF($AA$66=1,IF(OFFSET(setup!$H$2,hr_project_map!$B$6+B16,0)&lt;&gt;"",OFFSET(setup!$H$2,hr_project_map!$B$6+B16,0),""),IF(OFFSET(setup!$J$2,hr_project_map!$B$6+B16,0)&lt;&gt;"",OFFSET(setup!$J$2,hr_project_map!$B$6+B16,0),""))</f>
        <v>Project 7</v>
      </c>
      <c r="D16" s="46">
        <f t="shared" ca="1" si="2"/>
        <v>0</v>
      </c>
      <c r="E16" s="46">
        <f t="shared" ca="1" si="3"/>
        <v>0</v>
      </c>
      <c r="F16" s="46">
        <f t="shared" ca="1" si="4"/>
        <v>2</v>
      </c>
      <c r="G16" s="46">
        <f t="shared" ca="1" si="5"/>
        <v>2</v>
      </c>
      <c r="H16" s="46">
        <f t="shared" ca="1" si="6"/>
        <v>0</v>
      </c>
      <c r="I16" s="46">
        <f t="shared" ca="1" si="7"/>
        <v>0</v>
      </c>
      <c r="J16" s="46">
        <f t="shared" ca="1" si="8"/>
        <v>0</v>
      </c>
      <c r="K16" s="46">
        <f t="shared" ca="1" si="9"/>
        <v>0</v>
      </c>
      <c r="L16" s="46">
        <f t="shared" ca="1" si="10"/>
        <v>0</v>
      </c>
      <c r="M16" s="46">
        <f t="shared" ca="1" si="11"/>
        <v>0</v>
      </c>
      <c r="N16" s="46">
        <f t="shared" ca="1" si="12"/>
        <v>0</v>
      </c>
      <c r="O16" s="46">
        <f t="shared" ca="1" si="13"/>
        <v>0</v>
      </c>
      <c r="P16" s="18"/>
      <c r="Q16" s="18"/>
      <c r="R16" s="18"/>
      <c r="S16" s="18"/>
      <c r="AE16" s="18"/>
    </row>
    <row r="17" spans="1:34" s="10" customFormat="1" ht="15" customHeight="1" x14ac:dyDescent="0.25">
      <c r="B17" s="40">
        <v>8</v>
      </c>
      <c r="C17" s="45" t="str">
        <f ca="1">IF($AA$66=1,IF(OFFSET(setup!$H$2,hr_project_map!$B$6+B17,0)&lt;&gt;"",OFFSET(setup!$H$2,hr_project_map!$B$6+B17,0),""),IF(OFFSET(setup!$J$2,hr_project_map!$B$6+B17,0)&lt;&gt;"",OFFSET(setup!$J$2,hr_project_map!$B$6+B17,0),""))</f>
        <v>Project 8</v>
      </c>
      <c r="D17" s="46">
        <f t="shared" ca="1" si="2"/>
        <v>0</v>
      </c>
      <c r="E17" s="46">
        <f t="shared" ca="1" si="3"/>
        <v>0</v>
      </c>
      <c r="F17" s="46">
        <f t="shared" ca="1" si="4"/>
        <v>0</v>
      </c>
      <c r="G17" s="46">
        <f t="shared" ca="1" si="5"/>
        <v>0</v>
      </c>
      <c r="H17" s="46">
        <f t="shared" ca="1" si="6"/>
        <v>0</v>
      </c>
      <c r="I17" s="46">
        <f t="shared" ca="1" si="7"/>
        <v>0</v>
      </c>
      <c r="J17" s="46">
        <f t="shared" ca="1" si="8"/>
        <v>0</v>
      </c>
      <c r="K17" s="46">
        <f t="shared" ca="1" si="9"/>
        <v>0</v>
      </c>
      <c r="L17" s="46">
        <f t="shared" ca="1" si="10"/>
        <v>0</v>
      </c>
      <c r="M17" s="46">
        <f t="shared" ca="1" si="11"/>
        <v>0</v>
      </c>
      <c r="N17" s="46">
        <f t="shared" ca="1" si="12"/>
        <v>0</v>
      </c>
      <c r="O17" s="46">
        <f t="shared" ca="1" si="13"/>
        <v>0</v>
      </c>
      <c r="P17" s="18"/>
      <c r="Q17" s="18"/>
      <c r="R17" s="18"/>
      <c r="S17" s="18"/>
      <c r="AE17" s="18"/>
    </row>
    <row r="18" spans="1:34" s="10" customFormat="1" ht="15" customHeight="1" x14ac:dyDescent="0.25">
      <c r="B18" s="40">
        <v>9</v>
      </c>
      <c r="C18" s="45" t="str">
        <f ca="1">IF($AA$66=1,IF(OFFSET(setup!$H$2,hr_project_map!$B$6+B18,0)&lt;&gt;"",OFFSET(setup!$H$2,hr_project_map!$B$6+B18,0),""),IF(OFFSET(setup!$J$2,hr_project_map!$B$6+B18,0)&lt;&gt;"",OFFSET(setup!$J$2,hr_project_map!$B$6+B18,0),""))</f>
        <v>Project 9</v>
      </c>
      <c r="D18" s="46">
        <f t="shared" ca="1" si="2"/>
        <v>0</v>
      </c>
      <c r="E18" s="46">
        <f t="shared" ca="1" si="3"/>
        <v>0</v>
      </c>
      <c r="F18" s="46">
        <f t="shared" ca="1" si="4"/>
        <v>0</v>
      </c>
      <c r="G18" s="46">
        <f t="shared" ca="1" si="5"/>
        <v>0</v>
      </c>
      <c r="H18" s="46">
        <f t="shared" ca="1" si="6"/>
        <v>0</v>
      </c>
      <c r="I18" s="46">
        <f t="shared" ca="1" si="7"/>
        <v>0</v>
      </c>
      <c r="J18" s="46">
        <f t="shared" ca="1" si="8"/>
        <v>0</v>
      </c>
      <c r="K18" s="46">
        <f t="shared" ca="1" si="9"/>
        <v>0</v>
      </c>
      <c r="L18" s="46">
        <f t="shared" ca="1" si="10"/>
        <v>0</v>
      </c>
      <c r="M18" s="46">
        <f t="shared" ca="1" si="11"/>
        <v>0</v>
      </c>
      <c r="N18" s="46">
        <f t="shared" ca="1" si="12"/>
        <v>0</v>
      </c>
      <c r="O18" s="46">
        <f t="shared" ca="1" si="13"/>
        <v>0</v>
      </c>
      <c r="P18" s="18"/>
      <c r="Q18" s="18"/>
      <c r="R18" s="18"/>
      <c r="S18" s="18"/>
      <c r="AE18" s="18"/>
    </row>
    <row r="19" spans="1:34" s="10" customFormat="1" ht="15" customHeight="1" x14ac:dyDescent="0.25">
      <c r="B19" s="40">
        <v>10</v>
      </c>
      <c r="C19" s="45" t="str">
        <f ca="1">IF($AA$66=1,IF(OFFSET(setup!$H$2,hr_project_map!$B$6+B19,0)&lt;&gt;"",OFFSET(setup!$H$2,hr_project_map!$B$6+B19,0),""),IF(OFFSET(setup!$J$2,hr_project_map!$B$6+B19,0)&lt;&gt;"",OFFSET(setup!$J$2,hr_project_map!$B$6+B19,0),""))</f>
        <v>Project 10</v>
      </c>
      <c r="D19" s="46">
        <f t="shared" ca="1" si="2"/>
        <v>1</v>
      </c>
      <c r="E19" s="46">
        <f t="shared" ca="1" si="3"/>
        <v>1</v>
      </c>
      <c r="F19" s="46">
        <f t="shared" ca="1" si="4"/>
        <v>1</v>
      </c>
      <c r="G19" s="46">
        <f t="shared" ca="1" si="5"/>
        <v>0</v>
      </c>
      <c r="H19" s="46">
        <f t="shared" ca="1" si="6"/>
        <v>0</v>
      </c>
      <c r="I19" s="46">
        <f t="shared" ca="1" si="7"/>
        <v>0</v>
      </c>
      <c r="J19" s="46">
        <f t="shared" ca="1" si="8"/>
        <v>0</v>
      </c>
      <c r="K19" s="46">
        <f t="shared" ca="1" si="9"/>
        <v>1</v>
      </c>
      <c r="L19" s="46">
        <f t="shared" ca="1" si="10"/>
        <v>4</v>
      </c>
      <c r="M19" s="46">
        <f t="shared" ca="1" si="11"/>
        <v>1</v>
      </c>
      <c r="N19" s="46">
        <f t="shared" ca="1" si="12"/>
        <v>0</v>
      </c>
      <c r="O19" s="46">
        <f t="shared" ca="1" si="13"/>
        <v>0</v>
      </c>
      <c r="P19" s="18"/>
      <c r="Q19" s="18"/>
      <c r="R19" s="18"/>
      <c r="S19" s="18"/>
      <c r="AE19" s="18"/>
    </row>
    <row r="20" spans="1:34" s="10" customFormat="1" ht="15" customHeight="1" x14ac:dyDescent="0.25">
      <c r="B20" s="40">
        <v>11</v>
      </c>
      <c r="C20" s="45" t="str">
        <f ca="1">IF($AA$66=1,IF(OFFSET(setup!$H$2,hr_project_map!$B$6+B20,0)&lt;&gt;"",OFFSET(setup!$H$2,hr_project_map!$B$6+B20,0),""),IF(OFFSET(setup!$J$2,hr_project_map!$B$6+B20,0)&lt;&gt;"",OFFSET(setup!$J$2,hr_project_map!$B$6+B20,0),""))</f>
        <v>Project 11</v>
      </c>
      <c r="D20" s="46">
        <f t="shared" ca="1" si="2"/>
        <v>1</v>
      </c>
      <c r="E20" s="46">
        <f t="shared" ca="1" si="3"/>
        <v>0</v>
      </c>
      <c r="F20" s="46">
        <f t="shared" ca="1" si="4"/>
        <v>0</v>
      </c>
      <c r="G20" s="46">
        <f t="shared" ca="1" si="5"/>
        <v>2</v>
      </c>
      <c r="H20" s="46">
        <f t="shared" ca="1" si="6"/>
        <v>4</v>
      </c>
      <c r="I20" s="46">
        <f t="shared" ca="1" si="7"/>
        <v>2</v>
      </c>
      <c r="J20" s="46">
        <f t="shared" ca="1" si="8"/>
        <v>0</v>
      </c>
      <c r="K20" s="46">
        <f t="shared" ca="1" si="9"/>
        <v>0</v>
      </c>
      <c r="L20" s="46">
        <f t="shared" ca="1" si="10"/>
        <v>0</v>
      </c>
      <c r="M20" s="46">
        <f t="shared" ca="1" si="11"/>
        <v>0</v>
      </c>
      <c r="N20" s="46">
        <f t="shared" ca="1" si="12"/>
        <v>0</v>
      </c>
      <c r="O20" s="46">
        <f t="shared" ca="1" si="13"/>
        <v>0</v>
      </c>
      <c r="P20" s="18"/>
      <c r="Q20" s="18"/>
      <c r="R20" s="18"/>
      <c r="S20" s="18"/>
      <c r="AE20" s="18"/>
    </row>
    <row r="21" spans="1:34" ht="15" customHeight="1" x14ac:dyDescent="0.25">
      <c r="A21" s="5"/>
      <c r="B21" s="40">
        <v>12</v>
      </c>
      <c r="C21" s="45" t="str">
        <f ca="1">IF($AA$66=1,IF(OFFSET(setup!$H$2,hr_project_map!$B$6+B21,0)&lt;&gt;"",OFFSET(setup!$H$2,hr_project_map!$B$6+B21,0),""),IF(OFFSET(setup!$J$2,hr_project_map!$B$6+B21,0)&lt;&gt;"",OFFSET(setup!$J$2,hr_project_map!$B$6+B21,0),""))</f>
        <v>Project 12</v>
      </c>
      <c r="D21" s="46">
        <f t="shared" ca="1" si="2"/>
        <v>1</v>
      </c>
      <c r="E21" s="46">
        <f t="shared" ca="1" si="3"/>
        <v>0</v>
      </c>
      <c r="F21" s="46">
        <f t="shared" ca="1" si="4"/>
        <v>0</v>
      </c>
      <c r="G21" s="46">
        <f t="shared" ca="1" si="5"/>
        <v>0</v>
      </c>
      <c r="H21" s="46">
        <f t="shared" ca="1" si="6"/>
        <v>3</v>
      </c>
      <c r="I21" s="46">
        <f t="shared" ca="1" si="7"/>
        <v>3</v>
      </c>
      <c r="J21" s="46">
        <f t="shared" ca="1" si="8"/>
        <v>1</v>
      </c>
      <c r="K21" s="46">
        <f t="shared" ca="1" si="9"/>
        <v>0</v>
      </c>
      <c r="L21" s="46">
        <f t="shared" ca="1" si="10"/>
        <v>0</v>
      </c>
      <c r="M21" s="46">
        <f t="shared" ca="1" si="11"/>
        <v>0</v>
      </c>
      <c r="N21" s="46">
        <f t="shared" ca="1" si="12"/>
        <v>0</v>
      </c>
      <c r="O21" s="46">
        <f t="shared" ca="1" si="13"/>
        <v>0</v>
      </c>
      <c r="P21" s="18"/>
      <c r="Q21" s="18"/>
      <c r="R21" s="18"/>
      <c r="S21" s="18"/>
      <c r="T21"/>
      <c r="U21"/>
      <c r="V21"/>
      <c r="X21" s="10"/>
      <c r="Y21" s="10"/>
      <c r="Z21" s="10"/>
      <c r="AA21" s="10"/>
      <c r="AB21" s="10"/>
      <c r="AC21" s="10"/>
      <c r="AE21" s="6"/>
      <c r="AH21"/>
    </row>
    <row r="22" spans="1:34" ht="15" customHeight="1" x14ac:dyDescent="0.25">
      <c r="A22" s="5"/>
      <c r="B22" s="40">
        <v>13</v>
      </c>
      <c r="C22" s="45" t="str">
        <f ca="1">IF($AA$66=1,IF(OFFSET(setup!$H$2,hr_project_map!$B$6+B22,0)&lt;&gt;"",OFFSET(setup!$H$2,hr_project_map!$B$6+B22,0),""),IF(OFFSET(setup!$J$2,hr_project_map!$B$6+B22,0)&lt;&gt;"",OFFSET(setup!$J$2,hr_project_map!$B$6+B22,0),""))</f>
        <v>Project 13</v>
      </c>
      <c r="D22" s="46">
        <f t="shared" ca="1" si="2"/>
        <v>1</v>
      </c>
      <c r="E22" s="46">
        <f t="shared" ca="1" si="3"/>
        <v>1</v>
      </c>
      <c r="F22" s="46">
        <f t="shared" ca="1" si="4"/>
        <v>1</v>
      </c>
      <c r="G22" s="46">
        <f t="shared" ca="1" si="5"/>
        <v>0</v>
      </c>
      <c r="H22" s="46">
        <f t="shared" ca="1" si="6"/>
        <v>3</v>
      </c>
      <c r="I22" s="46">
        <f t="shared" ca="1" si="7"/>
        <v>3</v>
      </c>
      <c r="J22" s="46">
        <f t="shared" ca="1" si="8"/>
        <v>4</v>
      </c>
      <c r="K22" s="46">
        <f t="shared" ca="1" si="9"/>
        <v>1</v>
      </c>
      <c r="L22" s="46">
        <f t="shared" ca="1" si="10"/>
        <v>0</v>
      </c>
      <c r="M22" s="46">
        <f t="shared" ca="1" si="11"/>
        <v>0</v>
      </c>
      <c r="N22" s="46">
        <f t="shared" ca="1" si="12"/>
        <v>0</v>
      </c>
      <c r="O22" s="46">
        <f t="shared" ca="1" si="13"/>
        <v>0</v>
      </c>
      <c r="P22" s="18"/>
      <c r="Q22" s="18"/>
      <c r="R22" s="18"/>
      <c r="S22" s="18"/>
      <c r="T22"/>
      <c r="U22"/>
      <c r="V22"/>
      <c r="AE22" s="6"/>
      <c r="AH22"/>
    </row>
    <row r="23" spans="1:34" ht="15" customHeight="1" x14ac:dyDescent="0.25">
      <c r="B23" s="40">
        <v>14</v>
      </c>
      <c r="C23" s="45" t="str">
        <f ca="1">IF($AA$66=1,IF(OFFSET(setup!$H$2,hr_project_map!$B$6+B23,0)&lt;&gt;"",OFFSET(setup!$H$2,hr_project_map!$B$6+B23,0),""),IF(OFFSET(setup!$J$2,hr_project_map!$B$6+B23,0)&lt;&gt;"",OFFSET(setup!$J$2,hr_project_map!$B$6+B23,0),""))</f>
        <v>Project 14</v>
      </c>
      <c r="D23" s="46">
        <f t="shared" ca="1" si="2"/>
        <v>5</v>
      </c>
      <c r="E23" s="46">
        <f t="shared" ca="1" si="3"/>
        <v>2</v>
      </c>
      <c r="F23" s="46">
        <f t="shared" ca="1" si="4"/>
        <v>0</v>
      </c>
      <c r="G23" s="46">
        <f t="shared" ca="1" si="5"/>
        <v>0</v>
      </c>
      <c r="H23" s="46">
        <f t="shared" ca="1" si="6"/>
        <v>0</v>
      </c>
      <c r="I23" s="46">
        <f t="shared" ca="1" si="7"/>
        <v>0</v>
      </c>
      <c r="J23" s="46">
        <f t="shared" ca="1" si="8"/>
        <v>0</v>
      </c>
      <c r="K23" s="46">
        <f t="shared" ca="1" si="9"/>
        <v>0</v>
      </c>
      <c r="L23" s="46">
        <f t="shared" ca="1" si="10"/>
        <v>0</v>
      </c>
      <c r="M23" s="46">
        <f t="shared" ca="1" si="11"/>
        <v>0</v>
      </c>
      <c r="N23" s="46">
        <f t="shared" ca="1" si="12"/>
        <v>0</v>
      </c>
      <c r="O23" s="46">
        <f t="shared" ca="1" si="13"/>
        <v>0</v>
      </c>
      <c r="P23" s="18"/>
      <c r="Q23" s="18"/>
      <c r="R23" s="18"/>
      <c r="S23" s="18"/>
      <c r="T23"/>
      <c r="U23"/>
      <c r="V23"/>
      <c r="AD23" s="6"/>
      <c r="AE23" s="6"/>
      <c r="AH23"/>
    </row>
    <row r="24" spans="1:34" ht="15" customHeight="1" x14ac:dyDescent="0.25">
      <c r="B24" s="40">
        <v>15</v>
      </c>
      <c r="C24" s="45" t="str">
        <f ca="1">IF($AA$66=1,IF(OFFSET(setup!$H$2,hr_project_map!$B$6+B24,0)&lt;&gt;"",OFFSET(setup!$H$2,hr_project_map!$B$6+B24,0),""),IF(OFFSET(setup!$J$2,hr_project_map!$B$6+B24,0)&lt;&gt;"",OFFSET(setup!$J$2,hr_project_map!$B$6+B24,0),""))</f>
        <v>Project 15</v>
      </c>
      <c r="D24" s="46">
        <f t="shared" ca="1" si="2"/>
        <v>0</v>
      </c>
      <c r="E24" s="46">
        <f t="shared" ca="1" si="3"/>
        <v>2</v>
      </c>
      <c r="F24" s="46">
        <f t="shared" ca="1" si="4"/>
        <v>1</v>
      </c>
      <c r="G24" s="46">
        <f t="shared" ca="1" si="5"/>
        <v>2</v>
      </c>
      <c r="H24" s="46">
        <f t="shared" ca="1" si="6"/>
        <v>6</v>
      </c>
      <c r="I24" s="46">
        <f t="shared" ca="1" si="7"/>
        <v>1</v>
      </c>
      <c r="J24" s="46">
        <f t="shared" ca="1" si="8"/>
        <v>0</v>
      </c>
      <c r="K24" s="46">
        <f t="shared" ca="1" si="9"/>
        <v>1</v>
      </c>
      <c r="L24" s="46">
        <f t="shared" ca="1" si="10"/>
        <v>0</v>
      </c>
      <c r="M24" s="46">
        <f t="shared" ca="1" si="11"/>
        <v>1</v>
      </c>
      <c r="N24" s="46">
        <f t="shared" ca="1" si="12"/>
        <v>5</v>
      </c>
      <c r="O24" s="46">
        <f t="shared" ca="1" si="13"/>
        <v>5</v>
      </c>
      <c r="P24" s="6"/>
      <c r="Q24" s="6"/>
      <c r="R24" s="6"/>
      <c r="S24" s="6"/>
      <c r="T24"/>
      <c r="U24"/>
      <c r="V24"/>
      <c r="AD24" s="7">
        <v>0</v>
      </c>
      <c r="AE24" s="6"/>
      <c r="AH24"/>
    </row>
    <row r="25" spans="1:34" ht="15" customHeight="1" x14ac:dyDescent="0.25">
      <c r="C25" s="47" t="s">
        <v>47</v>
      </c>
      <c r="D25" s="48">
        <f t="shared" ref="D25:O25" ca="1" si="14">SUMIFS(INDIRECT("EDS_DATA["&amp;$AA$81&amp;"]"),INDIRECT("EDS_DATA["&amp;$AC$81&amp;"]"),"&lt;="&amp;G$45,INDIRECT("EDS_DATA["&amp;$AD$81&amp;"]"),"&gt;="&amp;G$45)</f>
        <v>18</v>
      </c>
      <c r="E25" s="48">
        <f t="shared" ca="1" si="14"/>
        <v>9</v>
      </c>
      <c r="F25" s="48">
        <f t="shared" ca="1" si="14"/>
        <v>6</v>
      </c>
      <c r="G25" s="48">
        <f t="shared" ca="1" si="14"/>
        <v>7</v>
      </c>
      <c r="H25" s="48">
        <f t="shared" ca="1" si="14"/>
        <v>17</v>
      </c>
      <c r="I25" s="48">
        <f t="shared" ca="1" si="14"/>
        <v>10</v>
      </c>
      <c r="J25" s="48">
        <f t="shared" ca="1" si="14"/>
        <v>6</v>
      </c>
      <c r="K25" s="48">
        <f t="shared" ca="1" si="14"/>
        <v>4</v>
      </c>
      <c r="L25" s="48">
        <f t="shared" ca="1" si="14"/>
        <v>5</v>
      </c>
      <c r="M25" s="48">
        <f t="shared" ca="1" si="14"/>
        <v>3</v>
      </c>
      <c r="N25" s="48">
        <f t="shared" ca="1" si="14"/>
        <v>6</v>
      </c>
      <c r="O25" s="48">
        <f t="shared" ca="1" si="14"/>
        <v>8</v>
      </c>
      <c r="P25" s="6"/>
      <c r="Q25" s="6"/>
      <c r="R25" s="6"/>
      <c r="S25" s="6"/>
      <c r="T25"/>
      <c r="U25"/>
      <c r="V25"/>
      <c r="AE25" s="6"/>
      <c r="AH25"/>
    </row>
    <row r="45" spans="6:21" x14ac:dyDescent="0.25">
      <c r="F45" s="9" t="str">
        <f t="shared" ref="F45:U45" ca="1" si="15">OFFSET($E$57,$E$57,F57+1)</f>
        <v>YearMonth</v>
      </c>
      <c r="G45" s="17" t="str">
        <f t="shared" ca="1" si="15"/>
        <v>201901</v>
      </c>
      <c r="H45" s="17" t="str">
        <f t="shared" ca="1" si="15"/>
        <v>201902</v>
      </c>
      <c r="I45" s="17" t="str">
        <f t="shared" ca="1" si="15"/>
        <v>201903</v>
      </c>
      <c r="J45" s="17" t="str">
        <f t="shared" ca="1" si="15"/>
        <v>201904</v>
      </c>
      <c r="K45" s="17" t="str">
        <f t="shared" ca="1" si="15"/>
        <v>201905</v>
      </c>
      <c r="L45" s="17" t="str">
        <f t="shared" ca="1" si="15"/>
        <v>201906</v>
      </c>
      <c r="M45" s="17" t="str">
        <f t="shared" ca="1" si="15"/>
        <v>201907</v>
      </c>
      <c r="N45" s="17" t="str">
        <f t="shared" ca="1" si="15"/>
        <v>201908</v>
      </c>
      <c r="O45" s="17" t="str">
        <f t="shared" ca="1" si="15"/>
        <v>201909</v>
      </c>
      <c r="P45" s="17" t="str">
        <f t="shared" ca="1" si="15"/>
        <v>201910</v>
      </c>
      <c r="Q45" s="17" t="str">
        <f t="shared" ca="1" si="15"/>
        <v>201911</v>
      </c>
      <c r="R45" s="17" t="str">
        <f t="shared" ca="1" si="15"/>
        <v>201912</v>
      </c>
      <c r="S45" s="20" t="str">
        <f t="shared" ca="1" si="15"/>
        <v>202001</v>
      </c>
      <c r="T45" s="32" t="str">
        <f t="shared" ca="1" si="15"/>
        <v>202002</v>
      </c>
      <c r="U45" s="32" t="str">
        <f t="shared" ca="1" si="15"/>
        <v>202003</v>
      </c>
    </row>
    <row r="46" spans="6:21" x14ac:dyDescent="0.25">
      <c r="G46" s="15" t="str">
        <f>MONTH(G58)&amp;"'"&amp;YEAR(G58)</f>
        <v>1'2017</v>
      </c>
      <c r="H46" s="15" t="str">
        <f t="shared" ref="H46:U46" si="16">MONTH(H58)&amp;"'"&amp;YEAR(H58)</f>
        <v>2'2017</v>
      </c>
      <c r="I46" s="15" t="str">
        <f t="shared" si="16"/>
        <v>2'2017</v>
      </c>
      <c r="J46" s="15" t="str">
        <f t="shared" si="16"/>
        <v>2'2017</v>
      </c>
      <c r="K46" s="15" t="str">
        <f t="shared" si="16"/>
        <v>2'2017</v>
      </c>
      <c r="L46" s="15" t="str">
        <f t="shared" si="16"/>
        <v>2'2017</v>
      </c>
      <c r="M46" s="15" t="str">
        <f t="shared" si="16"/>
        <v>2'2017</v>
      </c>
      <c r="N46" s="15" t="str">
        <f t="shared" si="16"/>
        <v>2'2017</v>
      </c>
      <c r="O46" s="15" t="str">
        <f t="shared" si="16"/>
        <v>2'2017</v>
      </c>
      <c r="P46" s="15" t="str">
        <f t="shared" si="16"/>
        <v>2'2017</v>
      </c>
      <c r="Q46" s="15" t="str">
        <f t="shared" si="16"/>
        <v>2'2017</v>
      </c>
      <c r="R46" s="15" t="str">
        <f t="shared" si="16"/>
        <v>2'2017</v>
      </c>
      <c r="S46" s="21" t="str">
        <f t="shared" si="16"/>
        <v>2'2017</v>
      </c>
      <c r="T46" s="33" t="str">
        <f t="shared" si="16"/>
        <v>2'2017</v>
      </c>
      <c r="U46" s="33" t="str">
        <f t="shared" si="16"/>
        <v>2'2017</v>
      </c>
    </row>
    <row r="47" spans="6:21" x14ac:dyDescent="0.25">
      <c r="G47" s="16" t="str">
        <f>MONTH(G59)&amp;"'"&amp;YEAR(G59)</f>
        <v>6'2017</v>
      </c>
      <c r="H47" s="16" t="str">
        <f t="shared" ref="H47:U47" si="17">MONTH(H59)&amp;"'"&amp;YEAR(H59)</f>
        <v>6'2017</v>
      </c>
      <c r="I47" s="16" t="str">
        <f t="shared" si="17"/>
        <v>7'2017</v>
      </c>
      <c r="J47" s="16" t="str">
        <f t="shared" si="17"/>
        <v>7'2017</v>
      </c>
      <c r="K47" s="16" t="str">
        <f t="shared" si="17"/>
        <v>7'2017</v>
      </c>
      <c r="L47" s="16" t="str">
        <f t="shared" si="17"/>
        <v>7'2017</v>
      </c>
      <c r="M47" s="16" t="str">
        <f t="shared" si="17"/>
        <v>7'2017</v>
      </c>
      <c r="N47" s="16" t="str">
        <f t="shared" si="17"/>
        <v>8'2017</v>
      </c>
      <c r="O47" s="16" t="str">
        <f t="shared" si="17"/>
        <v>8'2017</v>
      </c>
      <c r="P47" s="16" t="str">
        <f t="shared" si="17"/>
        <v>8'2017</v>
      </c>
      <c r="Q47" s="16" t="str">
        <f t="shared" si="17"/>
        <v>8'2017</v>
      </c>
      <c r="R47" s="16" t="str">
        <f t="shared" si="17"/>
        <v>9'2017</v>
      </c>
      <c r="S47" s="22" t="str">
        <f t="shared" si="17"/>
        <v>9'2017</v>
      </c>
      <c r="T47" s="34" t="str">
        <f t="shared" si="17"/>
        <v>9'2017</v>
      </c>
      <c r="U47" s="34" t="str">
        <f t="shared" si="17"/>
        <v>9'2017</v>
      </c>
    </row>
    <row r="48" spans="6:21" x14ac:dyDescent="0.25">
      <c r="G48" s="9">
        <f>YEAR(G61)</f>
        <v>2019</v>
      </c>
      <c r="H48" s="9">
        <f t="shared" ref="H48:U48" si="18">YEAR(H61)</f>
        <v>2019</v>
      </c>
      <c r="I48" s="9">
        <f t="shared" si="18"/>
        <v>2019</v>
      </c>
      <c r="J48" s="9">
        <f t="shared" si="18"/>
        <v>2019</v>
      </c>
      <c r="K48" s="9">
        <f t="shared" si="18"/>
        <v>2019</v>
      </c>
      <c r="L48" s="9">
        <f t="shared" si="18"/>
        <v>2019</v>
      </c>
      <c r="M48" s="9">
        <f t="shared" si="18"/>
        <v>2019</v>
      </c>
      <c r="N48" s="9">
        <f t="shared" si="18"/>
        <v>2019</v>
      </c>
      <c r="O48" s="9">
        <f t="shared" si="18"/>
        <v>2019</v>
      </c>
      <c r="P48" s="9">
        <f t="shared" si="18"/>
        <v>2019</v>
      </c>
      <c r="Q48" s="9">
        <f t="shared" si="18"/>
        <v>2019</v>
      </c>
      <c r="R48" s="9">
        <f t="shared" si="18"/>
        <v>2019</v>
      </c>
      <c r="S48" s="19">
        <f t="shared" si="18"/>
        <v>2020</v>
      </c>
      <c r="T48" s="35">
        <f t="shared" si="18"/>
        <v>2020</v>
      </c>
      <c r="U48" s="35">
        <f t="shared" si="18"/>
        <v>2020</v>
      </c>
    </row>
    <row r="49" spans="5:26" x14ac:dyDescent="0.25">
      <c r="F49" s="9">
        <v>1</v>
      </c>
      <c r="G49" s="15" t="str">
        <f>G46</f>
        <v>1'2017</v>
      </c>
      <c r="H49" s="9" t="str">
        <f>IF(G46=H46,"",H46)</f>
        <v>2'2017</v>
      </c>
      <c r="I49" s="9" t="str">
        <f t="shared" ref="I49:U49" si="19">IF(H46=I46,"",I46)</f>
        <v/>
      </c>
      <c r="J49" s="9" t="str">
        <f t="shared" si="19"/>
        <v/>
      </c>
      <c r="K49" s="9" t="str">
        <f t="shared" si="19"/>
        <v/>
      </c>
      <c r="L49" s="9" t="str">
        <f t="shared" si="19"/>
        <v/>
      </c>
      <c r="M49" s="9" t="str">
        <f t="shared" si="19"/>
        <v/>
      </c>
      <c r="N49" s="9" t="str">
        <f t="shared" si="19"/>
        <v/>
      </c>
      <c r="O49" s="9" t="str">
        <f t="shared" si="19"/>
        <v/>
      </c>
      <c r="P49" s="9" t="str">
        <f t="shared" si="19"/>
        <v/>
      </c>
      <c r="Q49" s="9" t="str">
        <f t="shared" si="19"/>
        <v/>
      </c>
      <c r="R49" s="9" t="str">
        <f t="shared" si="19"/>
        <v/>
      </c>
      <c r="S49" s="19" t="str">
        <f>IF(R46=S46,"",S46)</f>
        <v/>
      </c>
      <c r="T49" s="35" t="str">
        <f t="shared" si="19"/>
        <v/>
      </c>
      <c r="U49" s="35" t="str">
        <f t="shared" si="19"/>
        <v/>
      </c>
    </row>
    <row r="50" spans="5:26" x14ac:dyDescent="0.25">
      <c r="F50" s="9">
        <v>2</v>
      </c>
      <c r="G50" s="15" t="str">
        <f>G47</f>
        <v>6'2017</v>
      </c>
      <c r="H50" s="9" t="str">
        <f t="shared" ref="H50:U50" si="20">IF(G47=H47,"",H47)</f>
        <v/>
      </c>
      <c r="I50" s="9" t="str">
        <f t="shared" si="20"/>
        <v>7'2017</v>
      </c>
      <c r="J50" s="9" t="str">
        <f t="shared" si="20"/>
        <v/>
      </c>
      <c r="K50" s="9" t="str">
        <f t="shared" si="20"/>
        <v/>
      </c>
      <c r="L50" s="9" t="str">
        <f t="shared" si="20"/>
        <v/>
      </c>
      <c r="M50" s="9" t="str">
        <f t="shared" si="20"/>
        <v/>
      </c>
      <c r="N50" s="9" t="str">
        <f t="shared" si="20"/>
        <v>8'2017</v>
      </c>
      <c r="O50" s="9" t="str">
        <f t="shared" si="20"/>
        <v/>
      </c>
      <c r="P50" s="9" t="str">
        <f t="shared" si="20"/>
        <v/>
      </c>
      <c r="Q50" s="9" t="str">
        <f t="shared" si="20"/>
        <v/>
      </c>
      <c r="R50" s="9" t="str">
        <f t="shared" si="20"/>
        <v>9'2017</v>
      </c>
      <c r="S50" s="19" t="str">
        <f>IF(R47=S47,"",S47)</f>
        <v/>
      </c>
      <c r="T50" s="35" t="str">
        <f t="shared" si="20"/>
        <v/>
      </c>
      <c r="U50" s="35" t="str">
        <f t="shared" si="20"/>
        <v/>
      </c>
    </row>
    <row r="51" spans="5:26" x14ac:dyDescent="0.25">
      <c r="F51" s="9">
        <v>3</v>
      </c>
      <c r="G51" s="9">
        <f>G48</f>
        <v>2019</v>
      </c>
      <c r="H51" s="9" t="str">
        <f t="shared" ref="H51:U51" si="21">IF(G48=H48,"",H48)</f>
        <v/>
      </c>
      <c r="I51" s="9" t="str">
        <f t="shared" si="21"/>
        <v/>
      </c>
      <c r="J51" s="9" t="str">
        <f t="shared" si="21"/>
        <v/>
      </c>
      <c r="K51" s="9" t="str">
        <f t="shared" si="21"/>
        <v/>
      </c>
      <c r="L51" s="9" t="str">
        <f t="shared" si="21"/>
        <v/>
      </c>
      <c r="M51" s="9" t="str">
        <f t="shared" si="21"/>
        <v/>
      </c>
      <c r="N51" s="9" t="str">
        <f t="shared" si="21"/>
        <v/>
      </c>
      <c r="O51" s="9" t="str">
        <f t="shared" si="21"/>
        <v/>
      </c>
      <c r="P51" s="9" t="str">
        <f t="shared" si="21"/>
        <v/>
      </c>
      <c r="Q51" s="9" t="str">
        <f t="shared" si="21"/>
        <v/>
      </c>
      <c r="R51" s="9" t="str">
        <f t="shared" si="21"/>
        <v/>
      </c>
      <c r="S51" s="19">
        <f>IF(R48=S48,"",S48)</f>
        <v>2020</v>
      </c>
      <c r="T51" s="35" t="str">
        <f t="shared" si="21"/>
        <v/>
      </c>
      <c r="U51" s="35" t="str">
        <f t="shared" si="21"/>
        <v/>
      </c>
    </row>
    <row r="52" spans="5:26" x14ac:dyDescent="0.25">
      <c r="F52" s="9">
        <v>4</v>
      </c>
      <c r="G52" s="9" t="str">
        <f>""</f>
        <v/>
      </c>
      <c r="H52" s="9" t="str">
        <f>""</f>
        <v/>
      </c>
      <c r="I52" s="9" t="str">
        <f>""</f>
        <v/>
      </c>
      <c r="J52" s="9" t="str">
        <f>""</f>
        <v/>
      </c>
      <c r="K52" s="9" t="str">
        <f>""</f>
        <v/>
      </c>
      <c r="L52" s="9" t="str">
        <f>""</f>
        <v/>
      </c>
      <c r="M52" s="9" t="str">
        <f>""</f>
        <v/>
      </c>
      <c r="N52" s="9" t="str">
        <f>""</f>
        <v/>
      </c>
      <c r="O52" s="9" t="str">
        <f>""</f>
        <v/>
      </c>
      <c r="P52" s="9" t="str">
        <f>""</f>
        <v/>
      </c>
      <c r="Q52" s="9" t="str">
        <f>""</f>
        <v/>
      </c>
      <c r="R52" s="9" t="str">
        <f>""</f>
        <v/>
      </c>
      <c r="S52" s="19" t="str">
        <f>""</f>
        <v/>
      </c>
      <c r="T52" s="35" t="str">
        <f>""</f>
        <v/>
      </c>
      <c r="U52" s="35" t="str">
        <f>""</f>
        <v/>
      </c>
    </row>
    <row r="53" spans="5:26" x14ac:dyDescent="0.25">
      <c r="F53" s="9">
        <v>1</v>
      </c>
      <c r="G53" s="15">
        <f t="shared" ref="G53:U53" si="22">G58</f>
        <v>42766</v>
      </c>
      <c r="H53" s="15">
        <f t="shared" si="22"/>
        <v>42767</v>
      </c>
      <c r="I53" s="15">
        <f t="shared" si="22"/>
        <v>42768</v>
      </c>
      <c r="J53" s="15">
        <f t="shared" si="22"/>
        <v>42769</v>
      </c>
      <c r="K53" s="15">
        <f t="shared" si="22"/>
        <v>42770</v>
      </c>
      <c r="L53" s="15">
        <f t="shared" si="22"/>
        <v>42771</v>
      </c>
      <c r="M53" s="15">
        <f t="shared" si="22"/>
        <v>42772</v>
      </c>
      <c r="N53" s="15">
        <f t="shared" si="22"/>
        <v>42773</v>
      </c>
      <c r="O53" s="15">
        <f t="shared" si="22"/>
        <v>42774</v>
      </c>
      <c r="P53" s="15">
        <f t="shared" si="22"/>
        <v>42775</v>
      </c>
      <c r="Q53" s="15">
        <f t="shared" si="22"/>
        <v>42776</v>
      </c>
      <c r="R53" s="15">
        <f t="shared" si="22"/>
        <v>42777</v>
      </c>
      <c r="S53" s="21">
        <f t="shared" si="22"/>
        <v>42778</v>
      </c>
      <c r="T53" s="33">
        <f t="shared" si="22"/>
        <v>42779</v>
      </c>
      <c r="U53" s="33">
        <f t="shared" si="22"/>
        <v>42780</v>
      </c>
    </row>
    <row r="54" spans="5:26" x14ac:dyDescent="0.25">
      <c r="F54" s="9">
        <v>2</v>
      </c>
      <c r="G54" s="17">
        <f>WEEKNUM(G59)</f>
        <v>25</v>
      </c>
      <c r="H54" s="17">
        <f t="shared" ref="H54:U54" si="23">WEEKNUM(H59)</f>
        <v>26</v>
      </c>
      <c r="I54" s="17">
        <f t="shared" si="23"/>
        <v>27</v>
      </c>
      <c r="J54" s="17">
        <f t="shared" si="23"/>
        <v>28</v>
      </c>
      <c r="K54" s="17">
        <f t="shared" si="23"/>
        <v>29</v>
      </c>
      <c r="L54" s="17">
        <f t="shared" si="23"/>
        <v>30</v>
      </c>
      <c r="M54" s="17">
        <f t="shared" si="23"/>
        <v>31</v>
      </c>
      <c r="N54" s="17">
        <f t="shared" si="23"/>
        <v>32</v>
      </c>
      <c r="O54" s="17">
        <f t="shared" si="23"/>
        <v>33</v>
      </c>
      <c r="P54" s="17">
        <f t="shared" si="23"/>
        <v>34</v>
      </c>
      <c r="Q54" s="17">
        <f t="shared" si="23"/>
        <v>35</v>
      </c>
      <c r="R54" s="17">
        <f t="shared" si="23"/>
        <v>36</v>
      </c>
      <c r="S54" s="20">
        <f t="shared" si="23"/>
        <v>37</v>
      </c>
      <c r="T54" s="32">
        <f t="shared" si="23"/>
        <v>38</v>
      </c>
      <c r="U54" s="32">
        <f t="shared" si="23"/>
        <v>39</v>
      </c>
    </row>
    <row r="55" spans="5:26" x14ac:dyDescent="0.25">
      <c r="F55" s="9">
        <v>3</v>
      </c>
      <c r="G55" s="15">
        <f>G61</f>
        <v>43466</v>
      </c>
      <c r="H55" s="15">
        <f t="shared" ref="H55:U55" si="24">H61</f>
        <v>43497</v>
      </c>
      <c r="I55" s="15">
        <f t="shared" si="24"/>
        <v>43525</v>
      </c>
      <c r="J55" s="15">
        <f t="shared" si="24"/>
        <v>43556</v>
      </c>
      <c r="K55" s="15">
        <f t="shared" si="24"/>
        <v>43586</v>
      </c>
      <c r="L55" s="15">
        <f t="shared" si="24"/>
        <v>43617</v>
      </c>
      <c r="M55" s="15">
        <f t="shared" si="24"/>
        <v>43647</v>
      </c>
      <c r="N55" s="15">
        <f t="shared" si="24"/>
        <v>43678</v>
      </c>
      <c r="O55" s="15">
        <f t="shared" si="24"/>
        <v>43709</v>
      </c>
      <c r="P55" s="15">
        <f t="shared" si="24"/>
        <v>43739</v>
      </c>
      <c r="Q55" s="15">
        <f t="shared" si="24"/>
        <v>43770</v>
      </c>
      <c r="R55" s="15">
        <f t="shared" si="24"/>
        <v>43800</v>
      </c>
      <c r="S55" s="21">
        <f t="shared" si="24"/>
        <v>43831</v>
      </c>
      <c r="T55" s="33">
        <f t="shared" si="24"/>
        <v>43862</v>
      </c>
      <c r="U55" s="33">
        <f t="shared" si="24"/>
        <v>43891</v>
      </c>
    </row>
    <row r="56" spans="5:26" x14ac:dyDescent="0.25">
      <c r="F56" s="9">
        <v>4</v>
      </c>
      <c r="G56" s="17">
        <f>G63</f>
        <v>0</v>
      </c>
      <c r="H56" s="17">
        <f t="shared" ref="H56:U56" si="25">H63</f>
        <v>0</v>
      </c>
      <c r="I56" s="17">
        <f t="shared" si="25"/>
        <v>0</v>
      </c>
      <c r="J56" s="17">
        <f t="shared" si="25"/>
        <v>0</v>
      </c>
      <c r="K56" s="17">
        <f t="shared" si="25"/>
        <v>0</v>
      </c>
      <c r="L56" s="17">
        <f t="shared" si="25"/>
        <v>0</v>
      </c>
      <c r="M56" s="17">
        <f t="shared" si="25"/>
        <v>0</v>
      </c>
      <c r="N56" s="17">
        <f t="shared" si="25"/>
        <v>0</v>
      </c>
      <c r="O56" s="17">
        <f t="shared" si="25"/>
        <v>0</v>
      </c>
      <c r="P56" s="17">
        <f t="shared" si="25"/>
        <v>0</v>
      </c>
      <c r="Q56" s="17">
        <f t="shared" si="25"/>
        <v>0</v>
      </c>
      <c r="R56" s="17">
        <f t="shared" si="25"/>
        <v>0</v>
      </c>
      <c r="S56" s="20">
        <f t="shared" si="25"/>
        <v>0</v>
      </c>
      <c r="T56" s="32">
        <f t="shared" si="25"/>
        <v>0</v>
      </c>
      <c r="U56" s="32">
        <f t="shared" si="25"/>
        <v>0</v>
      </c>
    </row>
    <row r="57" spans="5:26" x14ac:dyDescent="0.25">
      <c r="E57" s="9">
        <f>VLOOKUP(X65,Z82:AB85,3,FALSE)</f>
        <v>5</v>
      </c>
      <c r="F57" s="9">
        <v>0</v>
      </c>
      <c r="G57" s="9">
        <v>1</v>
      </c>
      <c r="H57" s="9">
        <v>2</v>
      </c>
      <c r="I57" s="9">
        <v>3</v>
      </c>
      <c r="J57" s="9">
        <v>4</v>
      </c>
      <c r="K57" s="9">
        <v>5</v>
      </c>
      <c r="L57" s="9">
        <v>6</v>
      </c>
      <c r="M57" s="9">
        <v>7</v>
      </c>
      <c r="N57" s="9">
        <v>8</v>
      </c>
      <c r="O57" s="9">
        <v>9</v>
      </c>
      <c r="P57" s="9">
        <v>10</v>
      </c>
      <c r="Q57" s="9">
        <v>11</v>
      </c>
      <c r="R57" s="9">
        <v>12</v>
      </c>
      <c r="S57" s="19">
        <v>13</v>
      </c>
      <c r="T57" s="35">
        <v>14</v>
      </c>
      <c r="U57" s="35">
        <v>15</v>
      </c>
    </row>
    <row r="58" spans="5:26" x14ac:dyDescent="0.25">
      <c r="E58" s="9">
        <v>1</v>
      </c>
      <c r="F58" s="9" t="s">
        <v>48</v>
      </c>
      <c r="G58" s="2">
        <f>AD73</f>
        <v>42766</v>
      </c>
      <c r="H58" s="2">
        <f>G58+1</f>
        <v>42767</v>
      </c>
      <c r="I58" s="2">
        <f t="shared" ref="I58:U58" si="26">H58+1</f>
        <v>42768</v>
      </c>
      <c r="J58" s="2">
        <f t="shared" si="26"/>
        <v>42769</v>
      </c>
      <c r="K58" s="2">
        <f t="shared" si="26"/>
        <v>42770</v>
      </c>
      <c r="L58" s="2">
        <f t="shared" si="26"/>
        <v>42771</v>
      </c>
      <c r="M58" s="2">
        <f t="shared" si="26"/>
        <v>42772</v>
      </c>
      <c r="N58" s="2">
        <f t="shared" si="26"/>
        <v>42773</v>
      </c>
      <c r="O58" s="2">
        <f t="shared" si="26"/>
        <v>42774</v>
      </c>
      <c r="P58" s="2">
        <f t="shared" si="26"/>
        <v>42775</v>
      </c>
      <c r="Q58" s="2">
        <f t="shared" si="26"/>
        <v>42776</v>
      </c>
      <c r="R58" s="2">
        <f t="shared" si="26"/>
        <v>42777</v>
      </c>
      <c r="S58" s="23">
        <f>R58+1</f>
        <v>42778</v>
      </c>
      <c r="T58" s="36">
        <f t="shared" si="26"/>
        <v>42779</v>
      </c>
      <c r="U58" s="36">
        <f t="shared" si="26"/>
        <v>42780</v>
      </c>
    </row>
    <row r="59" spans="5:26" x14ac:dyDescent="0.25">
      <c r="E59" s="9">
        <v>2</v>
      </c>
      <c r="F59" s="9" t="s">
        <v>49</v>
      </c>
      <c r="G59" s="15">
        <f>AD74</f>
        <v>42904</v>
      </c>
      <c r="H59" s="15">
        <f>G59+7</f>
        <v>42911</v>
      </c>
      <c r="I59" s="15">
        <f t="shared" ref="I59:U59" si="27">H59+7</f>
        <v>42918</v>
      </c>
      <c r="J59" s="15">
        <f t="shared" si="27"/>
        <v>42925</v>
      </c>
      <c r="K59" s="15">
        <f t="shared" si="27"/>
        <v>42932</v>
      </c>
      <c r="L59" s="15">
        <f t="shared" si="27"/>
        <v>42939</v>
      </c>
      <c r="M59" s="15">
        <f t="shared" si="27"/>
        <v>42946</v>
      </c>
      <c r="N59" s="15">
        <f t="shared" si="27"/>
        <v>42953</v>
      </c>
      <c r="O59" s="15">
        <f t="shared" si="27"/>
        <v>42960</v>
      </c>
      <c r="P59" s="15">
        <f t="shared" si="27"/>
        <v>42967</v>
      </c>
      <c r="Q59" s="15">
        <f t="shared" si="27"/>
        <v>42974</v>
      </c>
      <c r="R59" s="15">
        <f t="shared" si="27"/>
        <v>42981</v>
      </c>
      <c r="S59" s="21">
        <f>R59+7</f>
        <v>42988</v>
      </c>
      <c r="T59" s="33">
        <f t="shared" si="27"/>
        <v>42995</v>
      </c>
      <c r="U59" s="33">
        <f t="shared" si="27"/>
        <v>43002</v>
      </c>
    </row>
    <row r="60" spans="5:26" x14ac:dyDescent="0.25">
      <c r="E60" s="9">
        <v>3</v>
      </c>
      <c r="F60" s="9" t="s">
        <v>51</v>
      </c>
      <c r="G60" s="15" t="str">
        <f>YEAR(G59)&amp;TEXT(WEEKNUM(G59),"00")</f>
        <v>201725</v>
      </c>
      <c r="H60" s="15" t="str">
        <f t="shared" ref="H60:U60" si="28">YEAR(H59)&amp;TEXT(WEEKNUM(H59),"00")</f>
        <v>201726</v>
      </c>
      <c r="I60" s="15" t="str">
        <f t="shared" si="28"/>
        <v>201727</v>
      </c>
      <c r="J60" s="15" t="str">
        <f t="shared" si="28"/>
        <v>201728</v>
      </c>
      <c r="K60" s="15" t="str">
        <f t="shared" si="28"/>
        <v>201729</v>
      </c>
      <c r="L60" s="15" t="str">
        <f t="shared" si="28"/>
        <v>201730</v>
      </c>
      <c r="M60" s="15" t="str">
        <f t="shared" si="28"/>
        <v>201731</v>
      </c>
      <c r="N60" s="15" t="str">
        <f t="shared" si="28"/>
        <v>201732</v>
      </c>
      <c r="O60" s="15" t="str">
        <f t="shared" si="28"/>
        <v>201733</v>
      </c>
      <c r="P60" s="15" t="str">
        <f t="shared" si="28"/>
        <v>201734</v>
      </c>
      <c r="Q60" s="15" t="str">
        <f t="shared" si="28"/>
        <v>201735</v>
      </c>
      <c r="R60" s="15" t="str">
        <f t="shared" si="28"/>
        <v>201736</v>
      </c>
      <c r="S60" s="21" t="str">
        <f t="shared" si="28"/>
        <v>201737</v>
      </c>
      <c r="T60" s="33" t="str">
        <f t="shared" si="28"/>
        <v>201738</v>
      </c>
      <c r="U60" s="33" t="str">
        <f t="shared" si="28"/>
        <v>201739</v>
      </c>
    </row>
    <row r="61" spans="5:26" x14ac:dyDescent="0.25">
      <c r="E61" s="9">
        <v>4</v>
      </c>
      <c r="F61" s="9" t="s">
        <v>50</v>
      </c>
      <c r="G61" s="15">
        <f>AD75</f>
        <v>43466</v>
      </c>
      <c r="H61" s="15">
        <f>DATE(YEAR(G61),MONTH(G61)+1,1)</f>
        <v>43497</v>
      </c>
      <c r="I61" s="15">
        <f t="shared" ref="I61:U61" si="29">DATE(YEAR(H61),MONTH(H61)+1,1)</f>
        <v>43525</v>
      </c>
      <c r="J61" s="15">
        <f t="shared" si="29"/>
        <v>43556</v>
      </c>
      <c r="K61" s="15">
        <f t="shared" si="29"/>
        <v>43586</v>
      </c>
      <c r="L61" s="15">
        <f t="shared" si="29"/>
        <v>43617</v>
      </c>
      <c r="M61" s="15">
        <f t="shared" si="29"/>
        <v>43647</v>
      </c>
      <c r="N61" s="15">
        <f t="shared" si="29"/>
        <v>43678</v>
      </c>
      <c r="O61" s="15">
        <f t="shared" si="29"/>
        <v>43709</v>
      </c>
      <c r="P61" s="15">
        <f t="shared" si="29"/>
        <v>43739</v>
      </c>
      <c r="Q61" s="15">
        <f t="shared" si="29"/>
        <v>43770</v>
      </c>
      <c r="R61" s="15">
        <f t="shared" si="29"/>
        <v>43800</v>
      </c>
      <c r="S61" s="21">
        <f>DATE(YEAR(R61),MONTH(R61)+1,1)</f>
        <v>43831</v>
      </c>
      <c r="T61" s="33">
        <f t="shared" si="29"/>
        <v>43862</v>
      </c>
      <c r="U61" s="33">
        <f t="shared" si="29"/>
        <v>43891</v>
      </c>
    </row>
    <row r="62" spans="5:26" x14ac:dyDescent="0.25">
      <c r="E62" s="9">
        <v>5</v>
      </c>
      <c r="F62" s="9" t="s">
        <v>52</v>
      </c>
      <c r="G62" s="15" t="str">
        <f>YEAR(G61)&amp;TEXT(MONTH(G61),"00")</f>
        <v>201901</v>
      </c>
      <c r="H62" s="15" t="str">
        <f t="shared" ref="H62:U62" si="30">YEAR(H61)&amp;TEXT(MONTH(H61),"00")</f>
        <v>201902</v>
      </c>
      <c r="I62" s="15" t="str">
        <f t="shared" si="30"/>
        <v>201903</v>
      </c>
      <c r="J62" s="15" t="str">
        <f t="shared" si="30"/>
        <v>201904</v>
      </c>
      <c r="K62" s="15" t="str">
        <f t="shared" si="30"/>
        <v>201905</v>
      </c>
      <c r="L62" s="15" t="str">
        <f t="shared" si="30"/>
        <v>201906</v>
      </c>
      <c r="M62" s="15" t="str">
        <f t="shared" si="30"/>
        <v>201907</v>
      </c>
      <c r="N62" s="15" t="str">
        <f t="shared" si="30"/>
        <v>201908</v>
      </c>
      <c r="O62" s="15" t="str">
        <f t="shared" si="30"/>
        <v>201909</v>
      </c>
      <c r="P62" s="15" t="str">
        <f t="shared" si="30"/>
        <v>201910</v>
      </c>
      <c r="Q62" s="15" t="str">
        <f t="shared" si="30"/>
        <v>201911</v>
      </c>
      <c r="R62" s="15" t="str">
        <f t="shared" si="30"/>
        <v>201912</v>
      </c>
      <c r="S62" s="21" t="str">
        <f t="shared" si="30"/>
        <v>202001</v>
      </c>
      <c r="T62" s="33" t="str">
        <f t="shared" si="30"/>
        <v>202002</v>
      </c>
      <c r="U62" s="33" t="str">
        <f t="shared" si="30"/>
        <v>202003</v>
      </c>
    </row>
    <row r="63" spans="5:26" x14ac:dyDescent="0.25">
      <c r="S63" s="3"/>
    </row>
    <row r="64" spans="5:26" x14ac:dyDescent="0.25">
      <c r="S64" s="19"/>
      <c r="T64" s="35"/>
      <c r="U64" s="35"/>
      <c r="V64" s="35"/>
      <c r="W64" s="19"/>
      <c r="X64" s="19">
        <v>3</v>
      </c>
      <c r="Y64" s="19"/>
      <c r="Z64" s="19"/>
    </row>
    <row r="65" spans="19:30" x14ac:dyDescent="0.25">
      <c r="S65" s="19"/>
      <c r="T65" s="35"/>
      <c r="U65" s="35"/>
      <c r="V65" s="35"/>
      <c r="W65" s="19" t="s">
        <v>39</v>
      </c>
      <c r="X65" s="19">
        <v>3</v>
      </c>
      <c r="Y65" s="19" t="str">
        <f>VLOOKUP(X65,Z82:AA85,2,FALSE)&amp;":"</f>
        <v>Month:</v>
      </c>
      <c r="Z65" s="19"/>
      <c r="AA65" s="9" t="s">
        <v>54</v>
      </c>
      <c r="AB65" s="9"/>
      <c r="AC65" s="9"/>
      <c r="AD65" s="9"/>
    </row>
    <row r="66" spans="19:30" x14ac:dyDescent="0.25">
      <c r="S66" s="19"/>
      <c r="T66" s="35"/>
      <c r="U66" s="35"/>
      <c r="V66" s="35"/>
      <c r="W66" s="19" t="s">
        <v>40</v>
      </c>
      <c r="X66" s="19">
        <v>24</v>
      </c>
      <c r="Y66" s="19"/>
      <c r="Z66" s="19"/>
      <c r="AA66" s="9">
        <v>1</v>
      </c>
      <c r="AB66" s="9"/>
      <c r="AC66" s="9" t="str">
        <f>IF(AA66=2,EDS_DATA[[#Headers],[Team Member]],EDS_DATA[[#Headers],[Project ID]])</f>
        <v>Project ID</v>
      </c>
      <c r="AD66" s="9"/>
    </row>
    <row r="67" spans="19:30" x14ac:dyDescent="0.25">
      <c r="S67" s="19"/>
      <c r="T67" s="35"/>
      <c r="U67" s="35"/>
      <c r="V67" s="35"/>
      <c r="W67" s="19" t="s">
        <v>53</v>
      </c>
      <c r="X67" s="19">
        <v>0</v>
      </c>
      <c r="Y67" s="19"/>
      <c r="Z67" s="19"/>
      <c r="AA67" s="9"/>
      <c r="AB67" s="9" t="str">
        <f>IF(AA66=1,"Projects","Team")</f>
        <v>Projects</v>
      </c>
      <c r="AC67" s="9" t="str">
        <f>"Scroll "&amp;AB67</f>
        <v>Scroll Projects</v>
      </c>
      <c r="AD67" s="9"/>
    </row>
    <row r="68" spans="19:30" x14ac:dyDescent="0.25">
      <c r="S68" s="19"/>
      <c r="T68" s="35"/>
      <c r="U68" s="35"/>
      <c r="V68" s="35"/>
      <c r="W68" s="19"/>
      <c r="X68" s="19"/>
      <c r="Y68" s="19"/>
      <c r="Z68" s="19"/>
    </row>
    <row r="69" spans="19:30" x14ac:dyDescent="0.25">
      <c r="S69" s="19"/>
      <c r="T69" s="35"/>
      <c r="U69" s="35"/>
      <c r="V69" s="35"/>
      <c r="W69" s="19"/>
      <c r="X69" s="19"/>
      <c r="Y69" s="19"/>
      <c r="Z69" s="19"/>
    </row>
    <row r="70" spans="19:30" x14ac:dyDescent="0.25">
      <c r="S70" s="19"/>
      <c r="T70" s="35"/>
      <c r="U70" s="35"/>
      <c r="V70" s="35"/>
      <c r="W70" s="19"/>
      <c r="X70" s="19"/>
      <c r="Y70" s="19"/>
      <c r="Z70" s="19"/>
    </row>
    <row r="71" spans="19:30" x14ac:dyDescent="0.25">
      <c r="S71" s="19"/>
      <c r="T71" s="35"/>
      <c r="U71" s="35"/>
      <c r="V71" s="35"/>
      <c r="W71" s="19"/>
      <c r="X71" s="19"/>
      <c r="Y71" s="19"/>
      <c r="Z71" s="19"/>
    </row>
    <row r="72" spans="19:30" x14ac:dyDescent="0.25">
      <c r="S72" s="19"/>
      <c r="T72" s="35"/>
      <c r="U72" s="35"/>
      <c r="V72" s="35"/>
      <c r="W72" s="19"/>
      <c r="X72" s="19"/>
      <c r="Y72" s="19"/>
      <c r="Z72" s="19"/>
      <c r="AA72" s="9"/>
      <c r="AB72" s="9"/>
      <c r="AC72" s="25" t="s">
        <v>44</v>
      </c>
      <c r="AD72" s="9"/>
    </row>
    <row r="73" spans="19:30" x14ac:dyDescent="0.25">
      <c r="S73" s="19"/>
      <c r="T73" s="35"/>
      <c r="U73" s="35"/>
      <c r="V73" s="35"/>
      <c r="W73" s="19"/>
      <c r="X73" s="19"/>
      <c r="Y73" s="19"/>
      <c r="Z73" s="19"/>
      <c r="AA73" s="26" t="s">
        <v>45</v>
      </c>
      <c r="AB73" s="27">
        <f>MIN(EDS_DATA[Start])</f>
        <v>42742</v>
      </c>
      <c r="AC73" s="9" t="s">
        <v>48</v>
      </c>
      <c r="AD73" s="27">
        <f>AB73+X66</f>
        <v>42766</v>
      </c>
    </row>
    <row r="74" spans="19:30" x14ac:dyDescent="0.25">
      <c r="S74" s="19"/>
      <c r="T74" s="35"/>
      <c r="U74" s="35"/>
      <c r="V74" s="35"/>
      <c r="W74" s="19"/>
      <c r="X74" s="19"/>
      <c r="Y74" s="19"/>
      <c r="Z74" s="19"/>
      <c r="AA74" s="28" t="s">
        <v>46</v>
      </c>
      <c r="AB74" s="29">
        <f>MAX(EDS_DATA[End])</f>
        <v>43847</v>
      </c>
      <c r="AC74" s="9" t="s">
        <v>49</v>
      </c>
      <c r="AD74" s="15">
        <f>AB73-WEEKDAY(AB73)+1+(X66*7)</f>
        <v>42904</v>
      </c>
    </row>
    <row r="75" spans="19:30" x14ac:dyDescent="0.25">
      <c r="S75" s="19"/>
      <c r="T75" s="35"/>
      <c r="U75" s="35"/>
      <c r="V75" s="35"/>
      <c r="W75" s="19"/>
      <c r="X75" s="19"/>
      <c r="Y75" s="19"/>
      <c r="Z75" s="19"/>
      <c r="AA75" s="9"/>
      <c r="AB75" s="9"/>
      <c r="AC75" s="9" t="s">
        <v>50</v>
      </c>
      <c r="AD75" s="15">
        <f>DATE(YEAR(AB73),MONTH(AB73)+X66,1)</f>
        <v>43466</v>
      </c>
    </row>
    <row r="76" spans="19:30" x14ac:dyDescent="0.25">
      <c r="S76" s="19"/>
      <c r="T76" s="35"/>
      <c r="U76" s="35"/>
      <c r="V76" s="35"/>
      <c r="W76" s="19"/>
      <c r="X76" s="19"/>
      <c r="Y76" s="19"/>
      <c r="Z76" s="19"/>
      <c r="AA76" s="9"/>
      <c r="AB76" s="9"/>
      <c r="AC76" s="9" t="s">
        <v>38</v>
      </c>
      <c r="AD76" s="17">
        <f>YEAR(AB73)+X66</f>
        <v>2041</v>
      </c>
    </row>
    <row r="77" spans="19:30" x14ac:dyDescent="0.25">
      <c r="S77" s="19"/>
      <c r="T77" s="35"/>
      <c r="U77" s="35"/>
      <c r="V77" s="35"/>
      <c r="W77" s="19"/>
      <c r="X77" s="19"/>
      <c r="Y77" s="19"/>
      <c r="Z77" s="19"/>
    </row>
    <row r="78" spans="19:30" x14ac:dyDescent="0.25">
      <c r="Z78" s="19"/>
    </row>
    <row r="79" spans="19:30" x14ac:dyDescent="0.25">
      <c r="X79" s="19"/>
      <c r="Y79" s="19"/>
      <c r="Z79" s="19"/>
    </row>
    <row r="81" spans="26:32" x14ac:dyDescent="0.25">
      <c r="Z81" s="9"/>
      <c r="AA81" s="24" t="s">
        <v>55</v>
      </c>
      <c r="AB81" s="24" t="str">
        <f>AC66</f>
        <v>Project ID</v>
      </c>
      <c r="AC81" s="24" t="str">
        <f>VLOOKUP(X65,Z82:AD85,4,FALSE)</f>
        <v>YearMonth_FROM</v>
      </c>
      <c r="AD81" s="24" t="str">
        <f>VLOOKUP(X65,Z82:AD85,5,FALSE)</f>
        <v>YearMonth_TO</v>
      </c>
      <c r="AF81" s="9"/>
    </row>
    <row r="82" spans="26:32" x14ac:dyDescent="0.25">
      <c r="Z82" s="9">
        <v>1</v>
      </c>
      <c r="AA82" s="9" t="s">
        <v>48</v>
      </c>
      <c r="AB82" s="30">
        <v>1</v>
      </c>
      <c r="AC82" s="9" t="str">
        <f>EDS_DATA[[#Headers],[Start]]</f>
        <v>Start</v>
      </c>
      <c r="AD82" s="9" t="str">
        <f>EDS_DATA[[#Headers],[End]]</f>
        <v>End</v>
      </c>
      <c r="AF82" s="9"/>
    </row>
    <row r="83" spans="26:32" x14ac:dyDescent="0.25">
      <c r="Z83" s="9">
        <v>2</v>
      </c>
      <c r="AA83" s="9" t="s">
        <v>49</v>
      </c>
      <c r="AB83" s="9">
        <v>3</v>
      </c>
      <c r="AC83" s="9" t="s">
        <v>96</v>
      </c>
      <c r="AD83" s="9" t="s">
        <v>98</v>
      </c>
      <c r="AF83" s="9"/>
    </row>
    <row r="84" spans="26:32" x14ac:dyDescent="0.25">
      <c r="Z84" s="9">
        <v>3</v>
      </c>
      <c r="AA84" s="9" t="s">
        <v>50</v>
      </c>
      <c r="AB84" s="9">
        <v>5</v>
      </c>
      <c r="AC84" s="9" t="s">
        <v>97</v>
      </c>
      <c r="AD84" s="9" t="s">
        <v>99</v>
      </c>
      <c r="AF84" s="9"/>
    </row>
    <row r="85" spans="26:32" x14ac:dyDescent="0.25">
      <c r="Z85" s="9"/>
      <c r="AA85" s="9"/>
      <c r="AB85" s="9">
        <v>6</v>
      </c>
      <c r="AC85" s="9" t="s">
        <v>100</v>
      </c>
      <c r="AD85" s="9" t="s">
        <v>101</v>
      </c>
      <c r="AF85" s="9"/>
    </row>
  </sheetData>
  <conditionalFormatting sqref="D9:O9">
    <cfRule type="expression" dxfId="12" priority="13" stopIfTrue="1">
      <formula>IF($X$65=3,TRUE,FALSE)</formula>
    </cfRule>
    <cfRule type="expression" dxfId="11" priority="14">
      <formula>IF($X$65=1,TRUE,FALSE)</formula>
    </cfRule>
  </conditionalFormatting>
  <conditionalFormatting sqref="AD24:AD25 D10:O24 AG26:AG38">
    <cfRule type="colorScale" priority="16">
      <colorScale>
        <cfvo type="num" val="0"/>
        <cfvo type="num" val="3"/>
        <cfvo type="max"/>
        <color theme="0" tint="-4.9989318521683403E-2"/>
        <color rgb="FF5A89C2"/>
        <color rgb="FF105EA4"/>
      </colorScale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3793" r:id="rId4" name="Option Button 1">
              <controlPr defaultSize="0" autoFill="0" autoLine="0" autoPict="0">
                <anchor moveWithCells="1">
                  <from>
                    <xdr:col>2</xdr:col>
                    <xdr:colOff>1190625</xdr:colOff>
                    <xdr:row>4</xdr:row>
                    <xdr:rowOff>257175</xdr:rowOff>
                  </from>
                  <to>
                    <xdr:col>4</xdr:col>
                    <xdr:colOff>419100</xdr:colOff>
                    <xdr:row>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4" r:id="rId5" name="Option Button 2">
              <controlPr defaultSize="0" autoFill="0" autoLine="0" autoPict="0">
                <anchor moveWithCells="1">
                  <from>
                    <xdr:col>4</xdr:col>
                    <xdr:colOff>152400</xdr:colOff>
                    <xdr:row>4</xdr:row>
                    <xdr:rowOff>257175</xdr:rowOff>
                  </from>
                  <to>
                    <xdr:col>6</xdr:col>
                    <xdr:colOff>447675</xdr:colOff>
                    <xdr:row>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7" r:id="rId6" name="Scroll Bar 5">
              <controlPr defaultSize="0" autoPict="0">
                <anchor moveWithCells="1">
                  <from>
                    <xdr:col>4</xdr:col>
                    <xdr:colOff>114300</xdr:colOff>
                    <xdr:row>6</xdr:row>
                    <xdr:rowOff>228600</xdr:rowOff>
                  </from>
                  <to>
                    <xdr:col>7</xdr:col>
                    <xdr:colOff>47625</xdr:colOff>
                    <xdr:row>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799" r:id="rId7" name="List Box 7">
              <controlPr defaultSize="0" autoLine="0" autoPict="0">
                <anchor moveWithCells="1">
                  <from>
                    <xdr:col>2</xdr:col>
                    <xdr:colOff>38100</xdr:colOff>
                    <xdr:row>5</xdr:row>
                    <xdr:rowOff>85725</xdr:rowOff>
                  </from>
                  <to>
                    <xdr:col>2</xdr:col>
                    <xdr:colOff>1123950</xdr:colOff>
                    <xdr:row>8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3"/>
  <dimension ref="A1:N122"/>
  <sheetViews>
    <sheetView showGridLines="0" topLeftCell="A78" zoomScale="90" zoomScaleNormal="90" workbookViewId="0">
      <selection activeCell="N20" sqref="N20:N122"/>
    </sheetView>
  </sheetViews>
  <sheetFormatPr defaultRowHeight="15" x14ac:dyDescent="0.25"/>
  <cols>
    <col min="1" max="1" width="9.140625" style="5"/>
    <col min="2" max="2" width="17.42578125" customWidth="1"/>
    <col min="3" max="3" width="7" bestFit="1" customWidth="1"/>
    <col min="4" max="4" width="13.140625" bestFit="1" customWidth="1"/>
    <col min="5" max="5" width="10.5703125" bestFit="1" customWidth="1"/>
    <col min="6" max="6" width="20" bestFit="1" customWidth="1"/>
    <col min="7" max="7" width="16.85546875" bestFit="1" customWidth="1"/>
    <col min="8" max="8" width="19.140625" bestFit="1" customWidth="1"/>
    <col min="9" max="9" width="16.140625" bestFit="1" customWidth="1"/>
    <col min="10" max="14" width="18.28515625" customWidth="1"/>
  </cols>
  <sheetData>
    <row r="1" spans="1:14" ht="8.25" customHeight="1" x14ac:dyDescent="0.25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ht="8.25" customHeight="1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8.25" customHeight="1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8.25" customHeight="1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8.25" customHeight="1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</row>
    <row r="6" spans="1:14" ht="8.25" customHeight="1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ht="8.25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ht="8.25" customHeight="1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14" s="6" customFormat="1" ht="8.25" customHeight="1" x14ac:dyDescent="0.25">
      <c r="A9" s="18"/>
      <c r="B9" s="41"/>
      <c r="C9" s="41"/>
      <c r="D9" s="41"/>
      <c r="E9" s="41"/>
      <c r="F9" s="41"/>
      <c r="G9" s="41"/>
      <c r="H9" s="41"/>
      <c r="I9" s="41"/>
      <c r="J9" s="42"/>
      <c r="K9" s="42"/>
      <c r="L9" s="42"/>
      <c r="M9" s="42"/>
      <c r="N9" s="42"/>
    </row>
    <row r="10" spans="1:14" ht="8.25" customHeight="1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</row>
    <row r="11" spans="1:14" ht="8.25" customHeight="1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8.25" customHeight="1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4" ht="8.25" customHeight="1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8.25" customHeight="1" x14ac:dyDescent="0.2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</row>
    <row r="15" spans="1:14" ht="8.25" customHeight="1" x14ac:dyDescent="0.2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</row>
    <row r="16" spans="1:14" ht="8.25" customHeight="1" x14ac:dyDescent="0.25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</row>
    <row r="17" spans="1:14" ht="8.25" customHeight="1" x14ac:dyDescent="0.2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</row>
    <row r="18" spans="1:14" ht="8.25" customHeight="1" x14ac:dyDescent="0.25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</row>
    <row r="19" spans="1:14" x14ac:dyDescent="0.25">
      <c r="B19" s="14" t="s">
        <v>94</v>
      </c>
      <c r="C19" s="14" t="s">
        <v>55</v>
      </c>
      <c r="D19" s="14" t="s">
        <v>93</v>
      </c>
      <c r="E19" s="14" t="s">
        <v>95</v>
      </c>
      <c r="F19" s="14" t="s">
        <v>97</v>
      </c>
      <c r="G19" s="14" t="s">
        <v>99</v>
      </c>
      <c r="H19" s="14" t="s">
        <v>96</v>
      </c>
      <c r="I19" s="14" t="s">
        <v>98</v>
      </c>
      <c r="J19" s="11" t="s">
        <v>92</v>
      </c>
      <c r="K19" s="11" t="s">
        <v>0</v>
      </c>
      <c r="L19" s="11" t="s">
        <v>91</v>
      </c>
      <c r="M19" s="11" t="s">
        <v>45</v>
      </c>
      <c r="N19" s="11" t="s">
        <v>46</v>
      </c>
    </row>
    <row r="20" spans="1:14" x14ac:dyDescent="0.25">
      <c r="B20" s="12">
        <f t="shared" ref="B20:B51" si="0">ROW()-19</f>
        <v>1</v>
      </c>
      <c r="C20" s="12">
        <f>1</f>
        <v>1</v>
      </c>
      <c r="D20" s="12">
        <f>YEAR(EDS_DATA[[#This Row],[Start]])</f>
        <v>2018</v>
      </c>
      <c r="E20" s="12">
        <f>YEAR(EDS_DATA[[#This Row],[End]])</f>
        <v>2018</v>
      </c>
      <c r="F20" s="12">
        <f>VALUE(EDS_DATA[[#This Row],[Year_From]]&amp;TEXT(MONTH(EDS_DATA[[#This Row],[Start]]),"00"))</f>
        <v>201809</v>
      </c>
      <c r="G20" s="12">
        <f>VALUE(EDS_DATA[[#This Row],[Year_To]]&amp;TEXT(MONTH(EDS_DATA[[#This Row],[End]]),"00"))</f>
        <v>201809</v>
      </c>
      <c r="H20" s="12">
        <f>VALUE(EDS_DATA[[#This Row],[Year_From]]&amp;TEXT(WEEKNUM(EDS_DATA[[#This Row],[Start]]),"00"))</f>
        <v>201839</v>
      </c>
      <c r="I20" s="12">
        <f>VALUE(EDS_DATA[[#This Row],[Year_To]]&amp;TEXT(WEEKNUM(EDS_DATA[[#This Row],[End]]),"00"))</f>
        <v>201840</v>
      </c>
      <c r="J20" t="s">
        <v>4</v>
      </c>
      <c r="K20" t="s">
        <v>72</v>
      </c>
      <c r="L20" t="s">
        <v>57</v>
      </c>
      <c r="M20" s="49">
        <v>43371</v>
      </c>
      <c r="N20" s="49">
        <v>43373</v>
      </c>
    </row>
    <row r="21" spans="1:14" x14ac:dyDescent="0.25">
      <c r="B21" s="12">
        <f t="shared" si="0"/>
        <v>2</v>
      </c>
      <c r="C21" s="12">
        <f>1</f>
        <v>1</v>
      </c>
      <c r="D21" s="12">
        <f>YEAR(EDS_DATA[[#This Row],[Start]])</f>
        <v>2018</v>
      </c>
      <c r="E21" s="12">
        <f>YEAR(EDS_DATA[[#This Row],[End]])</f>
        <v>2018</v>
      </c>
      <c r="F21" s="12">
        <f>VALUE(EDS_DATA[[#This Row],[Year_From]]&amp;TEXT(MONTH(EDS_DATA[[#This Row],[Start]]),"00"))</f>
        <v>201810</v>
      </c>
      <c r="G21" s="12">
        <f>VALUE(EDS_DATA[[#This Row],[Year_To]]&amp;TEXT(MONTH(EDS_DATA[[#This Row],[End]]),"00"))</f>
        <v>201810</v>
      </c>
      <c r="H21" s="12">
        <f>VALUE(EDS_DATA[[#This Row],[Year_From]]&amp;TEXT(WEEKNUM(EDS_DATA[[#This Row],[Start]]),"00"))</f>
        <v>201840</v>
      </c>
      <c r="I21" s="12">
        <f>VALUE(EDS_DATA[[#This Row],[Year_To]]&amp;TEXT(WEEKNUM(EDS_DATA[[#This Row],[End]]),"00"))</f>
        <v>201842</v>
      </c>
      <c r="J21" s="5" t="s">
        <v>4</v>
      </c>
      <c r="K21" s="3" t="s">
        <v>73</v>
      </c>
      <c r="L21" s="5" t="s">
        <v>59</v>
      </c>
      <c r="M21" s="49">
        <v>43374</v>
      </c>
      <c r="N21" s="49">
        <v>43389</v>
      </c>
    </row>
    <row r="22" spans="1:14" x14ac:dyDescent="0.25">
      <c r="B22" s="12">
        <f t="shared" si="0"/>
        <v>3</v>
      </c>
      <c r="C22" s="12">
        <f>1</f>
        <v>1</v>
      </c>
      <c r="D22" s="12">
        <f>YEAR(EDS_DATA[[#This Row],[Start]])</f>
        <v>2018</v>
      </c>
      <c r="E22" s="12">
        <f>YEAR(EDS_DATA[[#This Row],[End]])</f>
        <v>2018</v>
      </c>
      <c r="F22" s="12">
        <f>VALUE(EDS_DATA[[#This Row],[Year_From]]&amp;TEXT(MONTH(EDS_DATA[[#This Row],[Start]]),"00"))</f>
        <v>201810</v>
      </c>
      <c r="G22" s="12">
        <f>VALUE(EDS_DATA[[#This Row],[Year_To]]&amp;TEXT(MONTH(EDS_DATA[[#This Row],[End]]),"00"))</f>
        <v>201811</v>
      </c>
      <c r="H22" s="12">
        <f>VALUE(EDS_DATA[[#This Row],[Year_From]]&amp;TEXT(WEEKNUM(EDS_DATA[[#This Row],[Start]]),"00"))</f>
        <v>201842</v>
      </c>
      <c r="I22" s="12">
        <f>VALUE(EDS_DATA[[#This Row],[Year_To]]&amp;TEXT(WEEKNUM(EDS_DATA[[#This Row],[End]]),"00"))</f>
        <v>201844</v>
      </c>
      <c r="J22" s="5" t="s">
        <v>4</v>
      </c>
      <c r="K22" s="3" t="s">
        <v>74</v>
      </c>
      <c r="L22" s="5" t="s">
        <v>57</v>
      </c>
      <c r="M22" s="49">
        <v>43390</v>
      </c>
      <c r="N22" s="49">
        <v>43405</v>
      </c>
    </row>
    <row r="23" spans="1:14" x14ac:dyDescent="0.25">
      <c r="B23" s="12">
        <f t="shared" si="0"/>
        <v>4</v>
      </c>
      <c r="C23" s="12">
        <f>1</f>
        <v>1</v>
      </c>
      <c r="D23" s="12">
        <f>YEAR(EDS_DATA[[#This Row],[Start]])</f>
        <v>2018</v>
      </c>
      <c r="E23" s="12">
        <f>YEAR(EDS_DATA[[#This Row],[End]])</f>
        <v>2018</v>
      </c>
      <c r="F23" s="12">
        <f>VALUE(EDS_DATA[[#This Row],[Year_From]]&amp;TEXT(MONTH(EDS_DATA[[#This Row],[Start]]),"00"))</f>
        <v>201811</v>
      </c>
      <c r="G23" s="12">
        <f>VALUE(EDS_DATA[[#This Row],[Year_To]]&amp;TEXT(MONTH(EDS_DATA[[#This Row],[End]]),"00"))</f>
        <v>201811</v>
      </c>
      <c r="H23" s="12">
        <f>VALUE(EDS_DATA[[#This Row],[Year_From]]&amp;TEXT(WEEKNUM(EDS_DATA[[#This Row],[Start]]),"00"))</f>
        <v>201844</v>
      </c>
      <c r="I23" s="12">
        <f>VALUE(EDS_DATA[[#This Row],[Year_To]]&amp;TEXT(WEEKNUM(EDS_DATA[[#This Row],[End]]),"00"))</f>
        <v>201846</v>
      </c>
      <c r="J23" s="5" t="s">
        <v>4</v>
      </c>
      <c r="K23" s="3" t="s">
        <v>75</v>
      </c>
      <c r="L23" s="5" t="s">
        <v>60</v>
      </c>
      <c r="M23" s="49">
        <v>43406</v>
      </c>
      <c r="N23" s="49">
        <v>43421</v>
      </c>
    </row>
    <row r="24" spans="1:14" x14ac:dyDescent="0.25">
      <c r="B24" s="12">
        <f t="shared" si="0"/>
        <v>5</v>
      </c>
      <c r="C24" s="12">
        <f>1</f>
        <v>1</v>
      </c>
      <c r="D24" s="12">
        <f>YEAR(EDS_DATA[[#This Row],[Start]])</f>
        <v>2018</v>
      </c>
      <c r="E24" s="12">
        <f>YEAR(EDS_DATA[[#This Row],[End]])</f>
        <v>2018</v>
      </c>
      <c r="F24" s="12">
        <f>VALUE(EDS_DATA[[#This Row],[Year_From]]&amp;TEXT(MONTH(EDS_DATA[[#This Row],[Start]]),"00"))</f>
        <v>201811</v>
      </c>
      <c r="G24" s="12">
        <f>VALUE(EDS_DATA[[#This Row],[Year_To]]&amp;TEXT(MONTH(EDS_DATA[[#This Row],[End]]),"00"))</f>
        <v>201812</v>
      </c>
      <c r="H24" s="12">
        <f>VALUE(EDS_DATA[[#This Row],[Year_From]]&amp;TEXT(WEEKNUM(EDS_DATA[[#This Row],[Start]]),"00"))</f>
        <v>201847</v>
      </c>
      <c r="I24" s="12">
        <f>VALUE(EDS_DATA[[#This Row],[Year_To]]&amp;TEXT(WEEKNUM(EDS_DATA[[#This Row],[End]]),"00"))</f>
        <v>201849</v>
      </c>
      <c r="J24" s="5" t="s">
        <v>4</v>
      </c>
      <c r="K24" s="3" t="s">
        <v>76</v>
      </c>
      <c r="L24" s="5" t="s">
        <v>61</v>
      </c>
      <c r="M24" s="49">
        <v>43422</v>
      </c>
      <c r="N24" s="49">
        <v>43437</v>
      </c>
    </row>
    <row r="25" spans="1:14" x14ac:dyDescent="0.25">
      <c r="B25" s="12">
        <f t="shared" si="0"/>
        <v>6</v>
      </c>
      <c r="C25" s="12">
        <f>1</f>
        <v>1</v>
      </c>
      <c r="D25" s="12">
        <f>YEAR(EDS_DATA[[#This Row],[Start]])</f>
        <v>2018</v>
      </c>
      <c r="E25" s="12">
        <f>YEAR(EDS_DATA[[#This Row],[End]])</f>
        <v>2019</v>
      </c>
      <c r="F25" s="12">
        <f>VALUE(EDS_DATA[[#This Row],[Year_From]]&amp;TEXT(MONTH(EDS_DATA[[#This Row],[Start]]),"00"))</f>
        <v>201812</v>
      </c>
      <c r="G25" s="12">
        <f>VALUE(EDS_DATA[[#This Row],[Year_To]]&amp;TEXT(MONTH(EDS_DATA[[#This Row],[End]]),"00"))</f>
        <v>201901</v>
      </c>
      <c r="H25" s="12">
        <f>VALUE(EDS_DATA[[#This Row],[Year_From]]&amp;TEXT(WEEKNUM(EDS_DATA[[#This Row],[Start]]),"00"))</f>
        <v>201849</v>
      </c>
      <c r="I25" s="12">
        <f>VALUE(EDS_DATA[[#This Row],[Year_To]]&amp;TEXT(WEEKNUM(EDS_DATA[[#This Row],[End]]),"00"))</f>
        <v>201904</v>
      </c>
      <c r="J25" s="5" t="s">
        <v>4</v>
      </c>
      <c r="K25" s="3" t="s">
        <v>77</v>
      </c>
      <c r="L25" s="5" t="s">
        <v>62</v>
      </c>
      <c r="M25" s="49">
        <v>43438</v>
      </c>
      <c r="N25" s="49">
        <v>43485</v>
      </c>
    </row>
    <row r="26" spans="1:14" x14ac:dyDescent="0.25">
      <c r="B26" s="12">
        <f t="shared" si="0"/>
        <v>7</v>
      </c>
      <c r="C26" s="12">
        <f>1</f>
        <v>1</v>
      </c>
      <c r="D26" s="12">
        <f>YEAR(EDS_DATA[[#This Row],[Start]])</f>
        <v>2018</v>
      </c>
      <c r="E26" s="12">
        <f>YEAR(EDS_DATA[[#This Row],[End]])</f>
        <v>2019</v>
      </c>
      <c r="F26" s="12">
        <f>VALUE(EDS_DATA[[#This Row],[Year_From]]&amp;TEXT(MONTH(EDS_DATA[[#This Row],[Start]]),"00"))</f>
        <v>201811</v>
      </c>
      <c r="G26" s="12">
        <f>VALUE(EDS_DATA[[#This Row],[Year_To]]&amp;TEXT(MONTH(EDS_DATA[[#This Row],[End]]),"00"))</f>
        <v>201901</v>
      </c>
      <c r="H26" s="12">
        <f>VALUE(EDS_DATA[[#This Row],[Year_From]]&amp;TEXT(WEEKNUM(EDS_DATA[[#This Row],[Start]]),"00"))</f>
        <v>201847</v>
      </c>
      <c r="I26" s="12">
        <f>VALUE(EDS_DATA[[#This Row],[Year_To]]&amp;TEXT(WEEKNUM(EDS_DATA[[#This Row],[End]]),"00"))</f>
        <v>201901</v>
      </c>
      <c r="J26" s="5" t="s">
        <v>4</v>
      </c>
      <c r="K26" s="3" t="s">
        <v>78</v>
      </c>
      <c r="L26" s="5" t="s">
        <v>63</v>
      </c>
      <c r="M26" s="49">
        <v>43422</v>
      </c>
      <c r="N26" s="49">
        <v>43469</v>
      </c>
    </row>
    <row r="27" spans="1:14" x14ac:dyDescent="0.25">
      <c r="B27" s="12">
        <f t="shared" si="0"/>
        <v>8</v>
      </c>
      <c r="C27" s="12">
        <f>1</f>
        <v>1</v>
      </c>
      <c r="D27" s="12">
        <f>YEAR(EDS_DATA[[#This Row],[Start]])</f>
        <v>2018</v>
      </c>
      <c r="E27" s="12">
        <f>YEAR(EDS_DATA[[#This Row],[End]])</f>
        <v>2019</v>
      </c>
      <c r="F27" s="12">
        <f>VALUE(EDS_DATA[[#This Row],[Year_From]]&amp;TEXT(MONTH(EDS_DATA[[#This Row],[Start]]),"00"))</f>
        <v>201812</v>
      </c>
      <c r="G27" s="12">
        <f>VALUE(EDS_DATA[[#This Row],[Year_To]]&amp;TEXT(MONTH(EDS_DATA[[#This Row],[End]]),"00"))</f>
        <v>201901</v>
      </c>
      <c r="H27" s="12">
        <f>VALUE(EDS_DATA[[#This Row],[Year_From]]&amp;TEXT(WEEKNUM(EDS_DATA[[#This Row],[Start]]),"00"))</f>
        <v>201849</v>
      </c>
      <c r="I27" s="12">
        <f>VALUE(EDS_DATA[[#This Row],[Year_To]]&amp;TEXT(WEEKNUM(EDS_DATA[[#This Row],[End]]),"00"))</f>
        <v>201904</v>
      </c>
      <c r="J27" s="5" t="s">
        <v>4</v>
      </c>
      <c r="K27" s="3" t="s">
        <v>79</v>
      </c>
      <c r="L27" s="5" t="s">
        <v>64</v>
      </c>
      <c r="M27" s="49">
        <v>43438</v>
      </c>
      <c r="N27" s="49">
        <v>43485</v>
      </c>
    </row>
    <row r="28" spans="1:14" x14ac:dyDescent="0.25">
      <c r="B28" s="12">
        <f t="shared" si="0"/>
        <v>9</v>
      </c>
      <c r="C28" s="12">
        <f>1</f>
        <v>1</v>
      </c>
      <c r="D28" s="12">
        <f>YEAR(EDS_DATA[[#This Row],[Start]])</f>
        <v>2019</v>
      </c>
      <c r="E28" s="12">
        <f>YEAR(EDS_DATA[[#This Row],[End]])</f>
        <v>2019</v>
      </c>
      <c r="F28" s="12">
        <f>VALUE(EDS_DATA[[#This Row],[Year_From]]&amp;TEXT(MONTH(EDS_DATA[[#This Row],[Start]]),"00"))</f>
        <v>201901</v>
      </c>
      <c r="G28" s="12">
        <f>VALUE(EDS_DATA[[#This Row],[Year_To]]&amp;TEXT(MONTH(EDS_DATA[[#This Row],[End]]),"00"))</f>
        <v>201902</v>
      </c>
      <c r="H28" s="12">
        <f>VALUE(EDS_DATA[[#This Row],[Year_From]]&amp;TEXT(WEEKNUM(EDS_DATA[[#This Row],[Start]]),"00"))</f>
        <v>201904</v>
      </c>
      <c r="I28" s="12">
        <f>VALUE(EDS_DATA[[#This Row],[Year_To]]&amp;TEXT(WEEKNUM(EDS_DATA[[#This Row],[End]]),"00"))</f>
        <v>201906</v>
      </c>
      <c r="J28" s="5" t="s">
        <v>4</v>
      </c>
      <c r="K28" s="3" t="s">
        <v>80</v>
      </c>
      <c r="L28" s="5" t="s">
        <v>65</v>
      </c>
      <c r="M28" s="49">
        <v>43486</v>
      </c>
      <c r="N28" s="49">
        <v>43501</v>
      </c>
    </row>
    <row r="29" spans="1:14" x14ac:dyDescent="0.25">
      <c r="B29" s="13">
        <f t="shared" si="0"/>
        <v>10</v>
      </c>
      <c r="C29" s="12">
        <f>1</f>
        <v>1</v>
      </c>
      <c r="D29" s="13">
        <f>YEAR(EDS_DATA[[#This Row],[Start]])</f>
        <v>2019</v>
      </c>
      <c r="E29" s="13">
        <f>YEAR(EDS_DATA[[#This Row],[End]])</f>
        <v>2019</v>
      </c>
      <c r="F29" s="12">
        <f>VALUE(EDS_DATA[[#This Row],[Year_From]]&amp;TEXT(MONTH(EDS_DATA[[#This Row],[Start]]),"00"))</f>
        <v>201902</v>
      </c>
      <c r="G29" s="12">
        <f>VALUE(EDS_DATA[[#This Row],[Year_To]]&amp;TEXT(MONTH(EDS_DATA[[#This Row],[End]]),"00"))</f>
        <v>201902</v>
      </c>
      <c r="H29" s="12">
        <f>VALUE(EDS_DATA[[#This Row],[Year_From]]&amp;TEXT(WEEKNUM(EDS_DATA[[#This Row],[Start]]),"00"))</f>
        <v>201906</v>
      </c>
      <c r="I29" s="12">
        <f>VALUE(EDS_DATA[[#This Row],[Year_To]]&amp;TEXT(WEEKNUM(EDS_DATA[[#This Row],[End]]),"00"))</f>
        <v>201908</v>
      </c>
      <c r="J29" s="5" t="s">
        <v>4</v>
      </c>
      <c r="K29" s="3" t="s">
        <v>81</v>
      </c>
      <c r="L29" s="5" t="s">
        <v>67</v>
      </c>
      <c r="M29" s="49">
        <v>43502</v>
      </c>
      <c r="N29" s="49">
        <v>43517</v>
      </c>
    </row>
    <row r="30" spans="1:14" x14ac:dyDescent="0.25">
      <c r="B30" s="13">
        <f t="shared" si="0"/>
        <v>11</v>
      </c>
      <c r="C30" s="12">
        <f>1</f>
        <v>1</v>
      </c>
      <c r="D30" s="13">
        <f>YEAR(EDS_DATA[[#This Row],[Start]])</f>
        <v>2018</v>
      </c>
      <c r="E30" s="13">
        <f>YEAR(EDS_DATA[[#This Row],[End]])</f>
        <v>2018</v>
      </c>
      <c r="F30" s="12">
        <f>VALUE(EDS_DATA[[#This Row],[Year_From]]&amp;TEXT(MONTH(EDS_DATA[[#This Row],[Start]]),"00"))</f>
        <v>201810</v>
      </c>
      <c r="G30" s="12">
        <f>VALUE(EDS_DATA[[#This Row],[Year_To]]&amp;TEXT(MONTH(EDS_DATA[[#This Row],[End]]),"00"))</f>
        <v>201810</v>
      </c>
      <c r="H30" s="12">
        <f>VALUE(EDS_DATA[[#This Row],[Year_From]]&amp;TEXT(WEEKNUM(EDS_DATA[[#This Row],[Start]]),"00"))</f>
        <v>201840</v>
      </c>
      <c r="I30" s="12">
        <f>VALUE(EDS_DATA[[#This Row],[Year_To]]&amp;TEXT(WEEKNUM(EDS_DATA[[#This Row],[End]]),"00"))</f>
        <v>201841</v>
      </c>
      <c r="J30" s="3" t="s">
        <v>5</v>
      </c>
      <c r="K30" s="3" t="s">
        <v>72</v>
      </c>
      <c r="L30" s="5" t="s">
        <v>57</v>
      </c>
      <c r="M30" s="49">
        <v>43374</v>
      </c>
      <c r="N30" s="49">
        <v>43384</v>
      </c>
    </row>
    <row r="31" spans="1:14" x14ac:dyDescent="0.25">
      <c r="B31" s="13">
        <f t="shared" si="0"/>
        <v>12</v>
      </c>
      <c r="C31" s="12">
        <f>1</f>
        <v>1</v>
      </c>
      <c r="D31" s="13">
        <f>YEAR(EDS_DATA[[#This Row],[Start]])</f>
        <v>2018</v>
      </c>
      <c r="E31" s="13">
        <f>YEAR(EDS_DATA[[#This Row],[End]])</f>
        <v>2018</v>
      </c>
      <c r="F31" s="12">
        <f>VALUE(EDS_DATA[[#This Row],[Year_From]]&amp;TEXT(MONTH(EDS_DATA[[#This Row],[Start]]),"00"))</f>
        <v>201810</v>
      </c>
      <c r="G31" s="12">
        <f>VALUE(EDS_DATA[[#This Row],[Year_To]]&amp;TEXT(MONTH(EDS_DATA[[#This Row],[End]]),"00"))</f>
        <v>201810</v>
      </c>
      <c r="H31" s="12">
        <f>VALUE(EDS_DATA[[#This Row],[Year_From]]&amp;TEXT(WEEKNUM(EDS_DATA[[#This Row],[Start]]),"00"))</f>
        <v>201841</v>
      </c>
      <c r="I31" s="12">
        <f>VALUE(EDS_DATA[[#This Row],[Year_To]]&amp;TEXT(WEEKNUM(EDS_DATA[[#This Row],[End]]),"00"))</f>
        <v>201843</v>
      </c>
      <c r="J31" s="5" t="s">
        <v>5</v>
      </c>
      <c r="K31" s="3" t="s">
        <v>73</v>
      </c>
      <c r="L31" s="5" t="s">
        <v>60</v>
      </c>
      <c r="M31" s="49">
        <v>43385</v>
      </c>
      <c r="N31" s="49">
        <v>43395</v>
      </c>
    </row>
    <row r="32" spans="1:14" x14ac:dyDescent="0.25">
      <c r="B32" s="13">
        <f t="shared" si="0"/>
        <v>13</v>
      </c>
      <c r="C32" s="12">
        <f>1</f>
        <v>1</v>
      </c>
      <c r="D32" s="13">
        <f>YEAR(EDS_DATA[[#This Row],[Start]])</f>
        <v>2018</v>
      </c>
      <c r="E32" s="13">
        <f>YEAR(EDS_DATA[[#This Row],[End]])</f>
        <v>2018</v>
      </c>
      <c r="F32" s="12">
        <f>VALUE(EDS_DATA[[#This Row],[Year_From]]&amp;TEXT(MONTH(EDS_DATA[[#This Row],[Start]]),"00"))</f>
        <v>201810</v>
      </c>
      <c r="G32" s="12">
        <f>VALUE(EDS_DATA[[#This Row],[Year_To]]&amp;TEXT(MONTH(EDS_DATA[[#This Row],[End]]),"00"))</f>
        <v>201811</v>
      </c>
      <c r="H32" s="12">
        <f>VALUE(EDS_DATA[[#This Row],[Year_From]]&amp;TEXT(WEEKNUM(EDS_DATA[[#This Row],[Start]]),"00"))</f>
        <v>201843</v>
      </c>
      <c r="I32" s="12">
        <f>VALUE(EDS_DATA[[#This Row],[Year_To]]&amp;TEXT(WEEKNUM(EDS_DATA[[#This Row],[End]]),"00"))</f>
        <v>201844</v>
      </c>
      <c r="J32" s="5" t="s">
        <v>5</v>
      </c>
      <c r="K32" s="5" t="s">
        <v>74</v>
      </c>
      <c r="L32" s="5" t="s">
        <v>63</v>
      </c>
      <c r="M32" s="49">
        <v>43396</v>
      </c>
      <c r="N32" s="49">
        <v>43406</v>
      </c>
    </row>
    <row r="33" spans="2:14" x14ac:dyDescent="0.25">
      <c r="B33" s="13">
        <f t="shared" si="0"/>
        <v>14</v>
      </c>
      <c r="C33" s="12">
        <f>1</f>
        <v>1</v>
      </c>
      <c r="D33" s="13">
        <f>YEAR(EDS_DATA[[#This Row],[Start]])</f>
        <v>2018</v>
      </c>
      <c r="E33" s="13">
        <f>YEAR(EDS_DATA[[#This Row],[End]])</f>
        <v>2018</v>
      </c>
      <c r="F33" s="12">
        <f>VALUE(EDS_DATA[[#This Row],[Year_From]]&amp;TEXT(MONTH(EDS_DATA[[#This Row],[Start]]),"00"))</f>
        <v>201811</v>
      </c>
      <c r="G33" s="12">
        <f>VALUE(EDS_DATA[[#This Row],[Year_To]]&amp;TEXT(MONTH(EDS_DATA[[#This Row],[End]]),"00"))</f>
        <v>201811</v>
      </c>
      <c r="H33" s="12">
        <f>VALUE(EDS_DATA[[#This Row],[Year_From]]&amp;TEXT(WEEKNUM(EDS_DATA[[#This Row],[Start]]),"00"))</f>
        <v>201844</v>
      </c>
      <c r="I33" s="12">
        <f>VALUE(EDS_DATA[[#This Row],[Year_To]]&amp;TEXT(WEEKNUM(EDS_DATA[[#This Row],[End]]),"00"))</f>
        <v>201846</v>
      </c>
      <c r="J33" s="5" t="s">
        <v>5</v>
      </c>
      <c r="K33" s="5" t="s">
        <v>75</v>
      </c>
      <c r="L33" s="5" t="s">
        <v>67</v>
      </c>
      <c r="M33" s="49">
        <v>43407</v>
      </c>
      <c r="N33" s="49">
        <v>43417</v>
      </c>
    </row>
    <row r="34" spans="2:14" x14ac:dyDescent="0.25">
      <c r="B34" s="13">
        <f t="shared" si="0"/>
        <v>15</v>
      </c>
      <c r="C34" s="12">
        <f>1</f>
        <v>1</v>
      </c>
      <c r="D34" s="13">
        <f>YEAR(EDS_DATA[[#This Row],[Start]])</f>
        <v>2018</v>
      </c>
      <c r="E34" s="13">
        <f>YEAR(EDS_DATA[[#This Row],[End]])</f>
        <v>2018</v>
      </c>
      <c r="F34" s="12">
        <f>VALUE(EDS_DATA[[#This Row],[Year_From]]&amp;TEXT(MONTH(EDS_DATA[[#This Row],[Start]]),"00"))</f>
        <v>201811</v>
      </c>
      <c r="G34" s="12">
        <f>VALUE(EDS_DATA[[#This Row],[Year_To]]&amp;TEXT(MONTH(EDS_DATA[[#This Row],[End]]),"00"))</f>
        <v>201811</v>
      </c>
      <c r="H34" s="12">
        <f>VALUE(EDS_DATA[[#This Row],[Year_From]]&amp;TEXT(WEEKNUM(EDS_DATA[[#This Row],[Start]]),"00"))</f>
        <v>201846</v>
      </c>
      <c r="I34" s="12">
        <f>VALUE(EDS_DATA[[#This Row],[Year_To]]&amp;TEXT(WEEKNUM(EDS_DATA[[#This Row],[End]]),"00"))</f>
        <v>201847</v>
      </c>
      <c r="J34" s="5" t="s">
        <v>5</v>
      </c>
      <c r="K34" s="5" t="s">
        <v>76</v>
      </c>
      <c r="L34" s="5" t="s">
        <v>57</v>
      </c>
      <c r="M34" s="49">
        <v>43418</v>
      </c>
      <c r="N34" s="49">
        <v>43428</v>
      </c>
    </row>
    <row r="35" spans="2:14" x14ac:dyDescent="0.25">
      <c r="B35" s="13">
        <f t="shared" si="0"/>
        <v>16</v>
      </c>
      <c r="C35" s="12">
        <f>1</f>
        <v>1</v>
      </c>
      <c r="D35" s="13">
        <f>YEAR(EDS_DATA[[#This Row],[Start]])</f>
        <v>2018</v>
      </c>
      <c r="E35" s="13">
        <f>YEAR(EDS_DATA[[#This Row],[End]])</f>
        <v>2018</v>
      </c>
      <c r="F35" s="12">
        <f>VALUE(EDS_DATA[[#This Row],[Year_From]]&amp;TEXT(MONTH(EDS_DATA[[#This Row],[Start]]),"00"))</f>
        <v>201811</v>
      </c>
      <c r="G35" s="12">
        <f>VALUE(EDS_DATA[[#This Row],[Year_To]]&amp;TEXT(MONTH(EDS_DATA[[#This Row],[End]]),"00"))</f>
        <v>201812</v>
      </c>
      <c r="H35" s="12">
        <f>VALUE(EDS_DATA[[#This Row],[Year_From]]&amp;TEXT(WEEKNUM(EDS_DATA[[#This Row],[Start]]),"00"))</f>
        <v>201848</v>
      </c>
      <c r="I35" s="12">
        <f>VALUE(EDS_DATA[[#This Row],[Year_To]]&amp;TEXT(WEEKNUM(EDS_DATA[[#This Row],[End]]),"00"))</f>
        <v>201849</v>
      </c>
      <c r="J35" s="5" t="s">
        <v>5</v>
      </c>
      <c r="K35" s="5" t="s">
        <v>77</v>
      </c>
      <c r="L35" s="5" t="s">
        <v>57</v>
      </c>
      <c r="M35" s="49">
        <v>43429</v>
      </c>
      <c r="N35" s="49">
        <v>43439</v>
      </c>
    </row>
    <row r="36" spans="2:14" x14ac:dyDescent="0.25">
      <c r="B36" s="13">
        <f t="shared" si="0"/>
        <v>17</v>
      </c>
      <c r="C36" s="12">
        <f>1</f>
        <v>1</v>
      </c>
      <c r="D36" s="13">
        <f>YEAR(EDS_DATA[[#This Row],[Start]])</f>
        <v>2018</v>
      </c>
      <c r="E36" s="13">
        <f>YEAR(EDS_DATA[[#This Row],[End]])</f>
        <v>2018</v>
      </c>
      <c r="F36" s="12">
        <f>VALUE(EDS_DATA[[#This Row],[Year_From]]&amp;TEXT(MONTH(EDS_DATA[[#This Row],[Start]]),"00"))</f>
        <v>201812</v>
      </c>
      <c r="G36" s="12">
        <f>VALUE(EDS_DATA[[#This Row],[Year_To]]&amp;TEXT(MONTH(EDS_DATA[[#This Row],[End]]),"00"))</f>
        <v>201812</v>
      </c>
      <c r="H36" s="12">
        <f>VALUE(EDS_DATA[[#This Row],[Year_From]]&amp;TEXT(WEEKNUM(EDS_DATA[[#This Row],[Start]]),"00"))</f>
        <v>201849</v>
      </c>
      <c r="I36" s="12">
        <f>VALUE(EDS_DATA[[#This Row],[Year_To]]&amp;TEXT(WEEKNUM(EDS_DATA[[#This Row],[End]]),"00"))</f>
        <v>201851</v>
      </c>
      <c r="J36" s="5" t="s">
        <v>5</v>
      </c>
      <c r="K36" s="5" t="s">
        <v>78</v>
      </c>
      <c r="L36" s="5" t="s">
        <v>67</v>
      </c>
      <c r="M36" s="49">
        <v>43440</v>
      </c>
      <c r="N36" s="49">
        <v>43450</v>
      </c>
    </row>
    <row r="37" spans="2:14" x14ac:dyDescent="0.25">
      <c r="B37" s="13">
        <f t="shared" si="0"/>
        <v>18</v>
      </c>
      <c r="C37" s="12">
        <f>1</f>
        <v>1</v>
      </c>
      <c r="D37" s="13">
        <f>YEAR(EDS_DATA[[#This Row],[Start]])</f>
        <v>2018</v>
      </c>
      <c r="E37" s="13">
        <f>YEAR(EDS_DATA[[#This Row],[End]])</f>
        <v>2018</v>
      </c>
      <c r="F37" s="12">
        <f>VALUE(EDS_DATA[[#This Row],[Year_From]]&amp;TEXT(MONTH(EDS_DATA[[#This Row],[Start]]),"00"))</f>
        <v>201812</v>
      </c>
      <c r="G37" s="12">
        <f>VALUE(EDS_DATA[[#This Row],[Year_To]]&amp;TEXT(MONTH(EDS_DATA[[#This Row],[End]]),"00"))</f>
        <v>201812</v>
      </c>
      <c r="H37" s="12">
        <f>VALUE(EDS_DATA[[#This Row],[Year_From]]&amp;TEXT(WEEKNUM(EDS_DATA[[#This Row],[Start]]),"00"))</f>
        <v>201851</v>
      </c>
      <c r="I37" s="12">
        <f>VALUE(EDS_DATA[[#This Row],[Year_To]]&amp;TEXT(WEEKNUM(EDS_DATA[[#This Row],[End]]),"00"))</f>
        <v>201852</v>
      </c>
      <c r="J37" s="5" t="s">
        <v>5</v>
      </c>
      <c r="K37" s="5" t="s">
        <v>79</v>
      </c>
      <c r="L37" s="5" t="s">
        <v>59</v>
      </c>
      <c r="M37" s="49">
        <v>43451</v>
      </c>
      <c r="N37" s="49">
        <v>43461</v>
      </c>
    </row>
    <row r="38" spans="2:14" x14ac:dyDescent="0.25">
      <c r="B38" s="13">
        <f t="shared" si="0"/>
        <v>19</v>
      </c>
      <c r="C38" s="12">
        <f>1</f>
        <v>1</v>
      </c>
      <c r="D38" s="13">
        <f>YEAR(EDS_DATA[[#This Row],[Start]])</f>
        <v>2018</v>
      </c>
      <c r="E38" s="13">
        <f>YEAR(EDS_DATA[[#This Row],[End]])</f>
        <v>2019</v>
      </c>
      <c r="F38" s="12">
        <f>VALUE(EDS_DATA[[#This Row],[Year_From]]&amp;TEXT(MONTH(EDS_DATA[[#This Row],[Start]]),"00"))</f>
        <v>201812</v>
      </c>
      <c r="G38" s="12">
        <f>VALUE(EDS_DATA[[#This Row],[Year_To]]&amp;TEXT(MONTH(EDS_DATA[[#This Row],[End]]),"00"))</f>
        <v>201901</v>
      </c>
      <c r="H38" s="12">
        <f>VALUE(EDS_DATA[[#This Row],[Year_From]]&amp;TEXT(WEEKNUM(EDS_DATA[[#This Row],[Start]]),"00"))</f>
        <v>201852</v>
      </c>
      <c r="I38" s="12">
        <f>VALUE(EDS_DATA[[#This Row],[Year_To]]&amp;TEXT(WEEKNUM(EDS_DATA[[#This Row],[End]]),"00"))</f>
        <v>201902</v>
      </c>
      <c r="J38" s="5" t="s">
        <v>5</v>
      </c>
      <c r="K38" s="5" t="s">
        <v>80</v>
      </c>
      <c r="L38" s="5" t="s">
        <v>59</v>
      </c>
      <c r="M38" s="49">
        <v>43462</v>
      </c>
      <c r="N38" s="49">
        <v>43472</v>
      </c>
    </row>
    <row r="39" spans="2:14" x14ac:dyDescent="0.25">
      <c r="B39" s="13">
        <f t="shared" si="0"/>
        <v>20</v>
      </c>
      <c r="C39" s="12">
        <f>1</f>
        <v>1</v>
      </c>
      <c r="D39" s="13">
        <f>YEAR(EDS_DATA[[#This Row],[Start]])</f>
        <v>2018</v>
      </c>
      <c r="E39" s="13">
        <f>YEAR(EDS_DATA[[#This Row],[End]])</f>
        <v>2018</v>
      </c>
      <c r="F39" s="12">
        <f>VALUE(EDS_DATA[[#This Row],[Year_From]]&amp;TEXT(MONTH(EDS_DATA[[#This Row],[Start]]),"00"))</f>
        <v>201811</v>
      </c>
      <c r="G39" s="12">
        <f>VALUE(EDS_DATA[[#This Row],[Year_To]]&amp;TEXT(MONTH(EDS_DATA[[#This Row],[End]]),"00"))</f>
        <v>201811</v>
      </c>
      <c r="H39" s="12">
        <f>VALUE(EDS_DATA[[#This Row],[Year_From]]&amp;TEXT(WEEKNUM(EDS_DATA[[#This Row],[Start]]),"00"))</f>
        <v>201844</v>
      </c>
      <c r="I39" s="12">
        <f>VALUE(EDS_DATA[[#This Row],[Year_To]]&amp;TEXT(WEEKNUM(EDS_DATA[[#This Row],[End]]),"00"))</f>
        <v>201846</v>
      </c>
      <c r="J39" s="5" t="s">
        <v>8</v>
      </c>
      <c r="K39" s="5" t="s">
        <v>74</v>
      </c>
      <c r="L39" s="5" t="s">
        <v>57</v>
      </c>
      <c r="M39" s="49">
        <v>43407</v>
      </c>
      <c r="N39" s="49">
        <v>43417</v>
      </c>
    </row>
    <row r="40" spans="2:14" x14ac:dyDescent="0.25">
      <c r="B40" s="13">
        <f t="shared" si="0"/>
        <v>21</v>
      </c>
      <c r="C40" s="12">
        <f>1</f>
        <v>1</v>
      </c>
      <c r="D40" s="13">
        <f>YEAR(EDS_DATA[[#This Row],[Start]])</f>
        <v>2018</v>
      </c>
      <c r="E40" s="13">
        <f>YEAR(EDS_DATA[[#This Row],[End]])</f>
        <v>2018</v>
      </c>
      <c r="F40" s="12">
        <f>VALUE(EDS_DATA[[#This Row],[Year_From]]&amp;TEXT(MONTH(EDS_DATA[[#This Row],[Start]]),"00"))</f>
        <v>201811</v>
      </c>
      <c r="G40" s="12">
        <f>VALUE(EDS_DATA[[#This Row],[Year_To]]&amp;TEXT(MONTH(EDS_DATA[[#This Row],[End]]),"00"))</f>
        <v>201811</v>
      </c>
      <c r="H40" s="12">
        <f>VALUE(EDS_DATA[[#This Row],[Year_From]]&amp;TEXT(WEEKNUM(EDS_DATA[[#This Row],[Start]]),"00"))</f>
        <v>201846</v>
      </c>
      <c r="I40" s="12">
        <f>VALUE(EDS_DATA[[#This Row],[Year_To]]&amp;TEXT(WEEKNUM(EDS_DATA[[#This Row],[End]]),"00"))</f>
        <v>201847</v>
      </c>
      <c r="J40" s="5" t="s">
        <v>8</v>
      </c>
      <c r="K40" s="5" t="s">
        <v>75</v>
      </c>
      <c r="L40" s="5" t="s">
        <v>60</v>
      </c>
      <c r="M40" s="49">
        <v>43418</v>
      </c>
      <c r="N40" s="49">
        <v>43428</v>
      </c>
    </row>
    <row r="41" spans="2:14" x14ac:dyDescent="0.25">
      <c r="B41" s="13">
        <f t="shared" si="0"/>
        <v>22</v>
      </c>
      <c r="C41" s="12">
        <f>1</f>
        <v>1</v>
      </c>
      <c r="D41" s="13">
        <f>YEAR(EDS_DATA[[#This Row],[Start]])</f>
        <v>2018</v>
      </c>
      <c r="E41" s="13">
        <f>YEAR(EDS_DATA[[#This Row],[End]])</f>
        <v>2018</v>
      </c>
      <c r="F41" s="12">
        <f>VALUE(EDS_DATA[[#This Row],[Year_From]]&amp;TEXT(MONTH(EDS_DATA[[#This Row],[Start]]),"00"))</f>
        <v>201811</v>
      </c>
      <c r="G41" s="12">
        <f>VALUE(EDS_DATA[[#This Row],[Year_To]]&amp;TEXT(MONTH(EDS_DATA[[#This Row],[End]]),"00"))</f>
        <v>201812</v>
      </c>
      <c r="H41" s="12">
        <f>VALUE(EDS_DATA[[#This Row],[Year_From]]&amp;TEXT(WEEKNUM(EDS_DATA[[#This Row],[Start]]),"00"))</f>
        <v>201848</v>
      </c>
      <c r="I41" s="12">
        <f>VALUE(EDS_DATA[[#This Row],[Year_To]]&amp;TEXT(WEEKNUM(EDS_DATA[[#This Row],[End]]),"00"))</f>
        <v>201849</v>
      </c>
      <c r="J41" s="5" t="s">
        <v>8</v>
      </c>
      <c r="K41" s="5" t="s">
        <v>82</v>
      </c>
      <c r="L41" s="5" t="s">
        <v>63</v>
      </c>
      <c r="M41" s="49">
        <v>43429</v>
      </c>
      <c r="N41" s="49">
        <v>43439</v>
      </c>
    </row>
    <row r="42" spans="2:14" x14ac:dyDescent="0.25">
      <c r="B42" s="13">
        <f t="shared" si="0"/>
        <v>23</v>
      </c>
      <c r="C42" s="12">
        <f>1</f>
        <v>1</v>
      </c>
      <c r="D42" s="13">
        <f>YEAR(EDS_DATA[[#This Row],[Start]])</f>
        <v>2018</v>
      </c>
      <c r="E42" s="13">
        <f>YEAR(EDS_DATA[[#This Row],[End]])</f>
        <v>2018</v>
      </c>
      <c r="F42" s="12">
        <f>VALUE(EDS_DATA[[#This Row],[Year_From]]&amp;TEXT(MONTH(EDS_DATA[[#This Row],[Start]]),"00"))</f>
        <v>201812</v>
      </c>
      <c r="G42" s="12">
        <f>VALUE(EDS_DATA[[#This Row],[Year_To]]&amp;TEXT(MONTH(EDS_DATA[[#This Row],[End]]),"00"))</f>
        <v>201812</v>
      </c>
      <c r="H42" s="12">
        <f>VALUE(EDS_DATA[[#This Row],[Year_From]]&amp;TEXT(WEEKNUM(EDS_DATA[[#This Row],[Start]]),"00"))</f>
        <v>201849</v>
      </c>
      <c r="I42" s="12">
        <f>VALUE(EDS_DATA[[#This Row],[Year_To]]&amp;TEXT(WEEKNUM(EDS_DATA[[#This Row],[End]]),"00"))</f>
        <v>201851</v>
      </c>
      <c r="J42" s="5" t="s">
        <v>8</v>
      </c>
      <c r="K42" s="5" t="s">
        <v>83</v>
      </c>
      <c r="L42" s="5" t="s">
        <v>57</v>
      </c>
      <c r="M42" s="49">
        <v>43440</v>
      </c>
      <c r="N42" s="49">
        <v>43450</v>
      </c>
    </row>
    <row r="43" spans="2:14" x14ac:dyDescent="0.25">
      <c r="B43" s="13">
        <f t="shared" si="0"/>
        <v>24</v>
      </c>
      <c r="C43" s="12">
        <f>1</f>
        <v>1</v>
      </c>
      <c r="D43" s="13">
        <f>YEAR(EDS_DATA[[#This Row],[Start]])</f>
        <v>2018</v>
      </c>
      <c r="E43" s="13">
        <f>YEAR(EDS_DATA[[#This Row],[End]])</f>
        <v>2018</v>
      </c>
      <c r="F43" s="12">
        <f>VALUE(EDS_DATA[[#This Row],[Year_From]]&amp;TEXT(MONTH(EDS_DATA[[#This Row],[Start]]),"00"))</f>
        <v>201811</v>
      </c>
      <c r="G43" s="12">
        <f>VALUE(EDS_DATA[[#This Row],[Year_To]]&amp;TEXT(MONTH(EDS_DATA[[#This Row],[End]]),"00"))</f>
        <v>201812</v>
      </c>
      <c r="H43" s="12">
        <f>VALUE(EDS_DATA[[#This Row],[Year_From]]&amp;TEXT(WEEKNUM(EDS_DATA[[#This Row],[Start]]),"00"))</f>
        <v>201848</v>
      </c>
      <c r="I43" s="12">
        <f>VALUE(EDS_DATA[[#This Row],[Year_To]]&amp;TEXT(WEEKNUM(EDS_DATA[[#This Row],[End]]),"00"))</f>
        <v>201849</v>
      </c>
      <c r="J43" s="5" t="s">
        <v>8</v>
      </c>
      <c r="K43" s="5" t="s">
        <v>84</v>
      </c>
      <c r="L43" s="9" t="s">
        <v>68</v>
      </c>
      <c r="M43" s="49">
        <v>43429</v>
      </c>
      <c r="N43" s="49">
        <v>43439</v>
      </c>
    </row>
    <row r="44" spans="2:14" x14ac:dyDescent="0.25">
      <c r="B44" s="13">
        <f t="shared" si="0"/>
        <v>25</v>
      </c>
      <c r="C44" s="12">
        <f>1</f>
        <v>1</v>
      </c>
      <c r="D44" s="13">
        <f>YEAR(EDS_DATA[[#This Row],[Start]])</f>
        <v>2018</v>
      </c>
      <c r="E44" s="13">
        <f>YEAR(EDS_DATA[[#This Row],[End]])</f>
        <v>2018</v>
      </c>
      <c r="F44" s="12">
        <f>VALUE(EDS_DATA[[#This Row],[Year_From]]&amp;TEXT(MONTH(EDS_DATA[[#This Row],[Start]]),"00"))</f>
        <v>201812</v>
      </c>
      <c r="G44" s="12">
        <f>VALUE(EDS_DATA[[#This Row],[Year_To]]&amp;TEXT(MONTH(EDS_DATA[[#This Row],[End]]),"00"))</f>
        <v>201812</v>
      </c>
      <c r="H44" s="12">
        <f>VALUE(EDS_DATA[[#This Row],[Year_From]]&amp;TEXT(WEEKNUM(EDS_DATA[[#This Row],[Start]]),"00"))</f>
        <v>201849</v>
      </c>
      <c r="I44" s="12">
        <f>VALUE(EDS_DATA[[#This Row],[Year_To]]&amp;TEXT(WEEKNUM(EDS_DATA[[#This Row],[End]]),"00"))</f>
        <v>201851</v>
      </c>
      <c r="J44" s="5" t="s">
        <v>8</v>
      </c>
      <c r="K44" s="5" t="s">
        <v>85</v>
      </c>
      <c r="L44" s="5" t="s">
        <v>57</v>
      </c>
      <c r="M44" s="49">
        <v>43440</v>
      </c>
      <c r="N44" s="49">
        <v>43450</v>
      </c>
    </row>
    <row r="45" spans="2:14" x14ac:dyDescent="0.25">
      <c r="B45" s="13">
        <f t="shared" si="0"/>
        <v>26</v>
      </c>
      <c r="C45" s="12">
        <f>1</f>
        <v>1</v>
      </c>
      <c r="D45" s="13">
        <f>YEAR(EDS_DATA[[#This Row],[Start]])</f>
        <v>2018</v>
      </c>
      <c r="E45" s="13">
        <f>YEAR(EDS_DATA[[#This Row],[End]])</f>
        <v>2019</v>
      </c>
      <c r="F45" s="12">
        <f>VALUE(EDS_DATA[[#This Row],[Year_From]]&amp;TEXT(MONTH(EDS_DATA[[#This Row],[Start]]),"00"))</f>
        <v>201812</v>
      </c>
      <c r="G45" s="12">
        <f>VALUE(EDS_DATA[[#This Row],[Year_To]]&amp;TEXT(MONTH(EDS_DATA[[#This Row],[End]]),"00"))</f>
        <v>201901</v>
      </c>
      <c r="H45" s="12">
        <f>VALUE(EDS_DATA[[#This Row],[Year_From]]&amp;TEXT(WEEKNUM(EDS_DATA[[#This Row],[Start]]),"00"))</f>
        <v>201851</v>
      </c>
      <c r="I45" s="12">
        <f>VALUE(EDS_DATA[[#This Row],[Year_To]]&amp;TEXT(WEEKNUM(EDS_DATA[[#This Row],[End]]),"00"))</f>
        <v>201902</v>
      </c>
      <c r="J45" s="5" t="s">
        <v>8</v>
      </c>
      <c r="K45" s="5" t="s">
        <v>86</v>
      </c>
      <c r="L45" s="5" t="s">
        <v>57</v>
      </c>
      <c r="M45" s="49">
        <v>43451</v>
      </c>
      <c r="N45" s="49">
        <v>43475</v>
      </c>
    </row>
    <row r="46" spans="2:14" x14ac:dyDescent="0.25">
      <c r="B46" s="13">
        <f t="shared" si="0"/>
        <v>27</v>
      </c>
      <c r="C46" s="12">
        <f>1</f>
        <v>1</v>
      </c>
      <c r="D46" s="13">
        <f>YEAR(EDS_DATA[[#This Row],[Start]])</f>
        <v>2018</v>
      </c>
      <c r="E46" s="13">
        <f>YEAR(EDS_DATA[[#This Row],[End]])</f>
        <v>2019</v>
      </c>
      <c r="F46" s="12">
        <f>VALUE(EDS_DATA[[#This Row],[Year_From]]&amp;TEXT(MONTH(EDS_DATA[[#This Row],[Start]]),"00"))</f>
        <v>201812</v>
      </c>
      <c r="G46" s="12">
        <f>VALUE(EDS_DATA[[#This Row],[Year_To]]&amp;TEXT(MONTH(EDS_DATA[[#This Row],[End]]),"00"))</f>
        <v>201901</v>
      </c>
      <c r="H46" s="12">
        <f>VALUE(EDS_DATA[[#This Row],[Year_From]]&amp;TEXT(WEEKNUM(EDS_DATA[[#This Row],[Start]]),"00"))</f>
        <v>201852</v>
      </c>
      <c r="I46" s="12">
        <f>VALUE(EDS_DATA[[#This Row],[Year_To]]&amp;TEXT(WEEKNUM(EDS_DATA[[#This Row],[End]]),"00"))</f>
        <v>201902</v>
      </c>
      <c r="J46" s="5" t="s">
        <v>8</v>
      </c>
      <c r="K46" s="5" t="s">
        <v>87</v>
      </c>
      <c r="L46" s="3" t="s">
        <v>59</v>
      </c>
      <c r="M46" s="49">
        <v>43462</v>
      </c>
      <c r="N46" s="49">
        <v>43472</v>
      </c>
    </row>
    <row r="47" spans="2:14" x14ac:dyDescent="0.25">
      <c r="B47" s="13">
        <f t="shared" si="0"/>
        <v>28</v>
      </c>
      <c r="C47" s="12">
        <f>1</f>
        <v>1</v>
      </c>
      <c r="D47" s="13">
        <f>YEAR(EDS_DATA[[#This Row],[Start]])</f>
        <v>2019</v>
      </c>
      <c r="E47" s="13">
        <f>YEAR(EDS_DATA[[#This Row],[End]])</f>
        <v>2019</v>
      </c>
      <c r="F47" s="12">
        <f>VALUE(EDS_DATA[[#This Row],[Year_From]]&amp;TEXT(MONTH(EDS_DATA[[#This Row],[Start]]),"00"))</f>
        <v>201901</v>
      </c>
      <c r="G47" s="12">
        <f>VALUE(EDS_DATA[[#This Row],[Year_To]]&amp;TEXT(MONTH(EDS_DATA[[#This Row],[End]]),"00"))</f>
        <v>201901</v>
      </c>
      <c r="H47" s="12">
        <f>VALUE(EDS_DATA[[#This Row],[Year_From]]&amp;TEXT(WEEKNUM(EDS_DATA[[#This Row],[Start]]),"00"))</f>
        <v>201902</v>
      </c>
      <c r="I47" s="12">
        <f>VALUE(EDS_DATA[[#This Row],[Year_To]]&amp;TEXT(WEEKNUM(EDS_DATA[[#This Row],[End]]),"00"))</f>
        <v>201903</v>
      </c>
      <c r="J47" s="5" t="s">
        <v>8</v>
      </c>
      <c r="K47" s="5" t="s">
        <v>88</v>
      </c>
      <c r="L47" s="3" t="s">
        <v>59</v>
      </c>
      <c r="M47" s="49">
        <v>43473</v>
      </c>
      <c r="N47" s="49">
        <v>43483</v>
      </c>
    </row>
    <row r="48" spans="2:14" x14ac:dyDescent="0.25">
      <c r="B48" s="13">
        <f t="shared" si="0"/>
        <v>29</v>
      </c>
      <c r="C48" s="12">
        <f>1</f>
        <v>1</v>
      </c>
      <c r="D48" s="13">
        <f>YEAR(EDS_DATA[[#This Row],[Start]])</f>
        <v>2018</v>
      </c>
      <c r="E48" s="13">
        <f>YEAR(EDS_DATA[[#This Row],[End]])</f>
        <v>2018</v>
      </c>
      <c r="F48" s="12">
        <f>VALUE(EDS_DATA[[#This Row],[Year_From]]&amp;TEXT(MONTH(EDS_DATA[[#This Row],[Start]]),"00"))</f>
        <v>201810</v>
      </c>
      <c r="G48" s="12">
        <f>VALUE(EDS_DATA[[#This Row],[Year_To]]&amp;TEXT(MONTH(EDS_DATA[[#This Row],[End]]),"00"))</f>
        <v>201810</v>
      </c>
      <c r="H48" s="12">
        <f>VALUE(EDS_DATA[[#This Row],[Year_From]]&amp;TEXT(WEEKNUM(EDS_DATA[[#This Row],[Start]]),"00"))</f>
        <v>201840</v>
      </c>
      <c r="I48" s="12">
        <f>VALUE(EDS_DATA[[#This Row],[Year_To]]&amp;TEXT(WEEKNUM(EDS_DATA[[#This Row],[End]]),"00"))</f>
        <v>201841</v>
      </c>
      <c r="J48" s="5" t="s">
        <v>11</v>
      </c>
      <c r="K48" s="5" t="s">
        <v>72</v>
      </c>
      <c r="L48" s="5" t="s">
        <v>57</v>
      </c>
      <c r="M48" s="49">
        <v>43374</v>
      </c>
      <c r="N48" s="49">
        <v>43384</v>
      </c>
    </row>
    <row r="49" spans="2:14" x14ac:dyDescent="0.25">
      <c r="B49" s="13">
        <f t="shared" si="0"/>
        <v>30</v>
      </c>
      <c r="C49" s="12">
        <f>1</f>
        <v>1</v>
      </c>
      <c r="D49" s="13">
        <f>YEAR(EDS_DATA[[#This Row],[Start]])</f>
        <v>2018</v>
      </c>
      <c r="E49" s="13">
        <f>YEAR(EDS_DATA[[#This Row],[End]])</f>
        <v>2018</v>
      </c>
      <c r="F49" s="12">
        <f>VALUE(EDS_DATA[[#This Row],[Year_From]]&amp;TEXT(MONTH(EDS_DATA[[#This Row],[Start]]),"00"))</f>
        <v>201810</v>
      </c>
      <c r="G49" s="12">
        <f>VALUE(EDS_DATA[[#This Row],[Year_To]]&amp;TEXT(MONTH(EDS_DATA[[#This Row],[End]]),"00"))</f>
        <v>201810</v>
      </c>
      <c r="H49" s="12">
        <f>VALUE(EDS_DATA[[#This Row],[Year_From]]&amp;TEXT(WEEKNUM(EDS_DATA[[#This Row],[Start]]),"00"))</f>
        <v>201841</v>
      </c>
      <c r="I49" s="12">
        <f>VALUE(EDS_DATA[[#This Row],[Year_To]]&amp;TEXT(WEEKNUM(EDS_DATA[[#This Row],[End]]),"00"))</f>
        <v>201843</v>
      </c>
      <c r="J49" s="5" t="s">
        <v>11</v>
      </c>
      <c r="K49" s="5" t="s">
        <v>73</v>
      </c>
      <c r="L49" s="5" t="s">
        <v>60</v>
      </c>
      <c r="M49" s="49">
        <v>43385</v>
      </c>
      <c r="N49" s="49">
        <v>43395</v>
      </c>
    </row>
    <row r="50" spans="2:14" x14ac:dyDescent="0.25">
      <c r="B50" s="13">
        <f t="shared" si="0"/>
        <v>31</v>
      </c>
      <c r="C50" s="12">
        <f>1</f>
        <v>1</v>
      </c>
      <c r="D50" s="13">
        <f>YEAR(EDS_DATA[[#This Row],[Start]])</f>
        <v>2018</v>
      </c>
      <c r="E50" s="13">
        <f>YEAR(EDS_DATA[[#This Row],[End]])</f>
        <v>2018</v>
      </c>
      <c r="F50" s="12">
        <f>VALUE(EDS_DATA[[#This Row],[Year_From]]&amp;TEXT(MONTH(EDS_DATA[[#This Row],[Start]]),"00"))</f>
        <v>201810</v>
      </c>
      <c r="G50" s="12">
        <f>VALUE(EDS_DATA[[#This Row],[Year_To]]&amp;TEXT(MONTH(EDS_DATA[[#This Row],[End]]),"00"))</f>
        <v>201811</v>
      </c>
      <c r="H50" s="12">
        <f>VALUE(EDS_DATA[[#This Row],[Year_From]]&amp;TEXT(WEEKNUM(EDS_DATA[[#This Row],[Start]]),"00"))</f>
        <v>201843</v>
      </c>
      <c r="I50" s="12">
        <f>VALUE(EDS_DATA[[#This Row],[Year_To]]&amp;TEXT(WEEKNUM(EDS_DATA[[#This Row],[End]]),"00"))</f>
        <v>201844</v>
      </c>
      <c r="J50" s="5" t="s">
        <v>11</v>
      </c>
      <c r="K50" s="5" t="s">
        <v>74</v>
      </c>
      <c r="L50" s="5" t="s">
        <v>63</v>
      </c>
      <c r="M50" s="49">
        <v>43396</v>
      </c>
      <c r="N50" s="49">
        <v>43406</v>
      </c>
    </row>
    <row r="51" spans="2:14" x14ac:dyDescent="0.25">
      <c r="B51" s="13">
        <f t="shared" si="0"/>
        <v>32</v>
      </c>
      <c r="C51" s="12">
        <f>1</f>
        <v>1</v>
      </c>
      <c r="D51" s="13">
        <f>YEAR(EDS_DATA[[#This Row],[Start]])</f>
        <v>2018</v>
      </c>
      <c r="E51" s="13">
        <f>YEAR(EDS_DATA[[#This Row],[End]])</f>
        <v>2018</v>
      </c>
      <c r="F51" s="12">
        <f>VALUE(EDS_DATA[[#This Row],[Year_From]]&amp;TEXT(MONTH(EDS_DATA[[#This Row],[Start]]),"00"))</f>
        <v>201811</v>
      </c>
      <c r="G51" s="12">
        <f>VALUE(EDS_DATA[[#This Row],[Year_To]]&amp;TEXT(MONTH(EDS_DATA[[#This Row],[End]]),"00"))</f>
        <v>201811</v>
      </c>
      <c r="H51" s="12">
        <f>VALUE(EDS_DATA[[#This Row],[Year_From]]&amp;TEXT(WEEKNUM(EDS_DATA[[#This Row],[Start]]),"00"))</f>
        <v>201844</v>
      </c>
      <c r="I51" s="12">
        <f>VALUE(EDS_DATA[[#This Row],[Year_To]]&amp;TEXT(WEEKNUM(EDS_DATA[[#This Row],[End]]),"00"))</f>
        <v>201846</v>
      </c>
      <c r="J51" s="5" t="s">
        <v>11</v>
      </c>
      <c r="K51" s="5" t="s">
        <v>75</v>
      </c>
      <c r="L51" s="5" t="s">
        <v>57</v>
      </c>
      <c r="M51" s="49">
        <v>43407</v>
      </c>
      <c r="N51" s="49">
        <v>43417</v>
      </c>
    </row>
    <row r="52" spans="2:14" x14ac:dyDescent="0.25">
      <c r="B52" s="13">
        <f t="shared" ref="B52:B83" si="1">ROW()-19</f>
        <v>33</v>
      </c>
      <c r="C52" s="12">
        <f>1</f>
        <v>1</v>
      </c>
      <c r="D52" s="13">
        <f>YEAR(EDS_DATA[[#This Row],[Start]])</f>
        <v>2018</v>
      </c>
      <c r="E52" s="13">
        <f>YEAR(EDS_DATA[[#This Row],[End]])</f>
        <v>2018</v>
      </c>
      <c r="F52" s="12">
        <f>VALUE(EDS_DATA[[#This Row],[Year_From]]&amp;TEXT(MONTH(EDS_DATA[[#This Row],[Start]]),"00"))</f>
        <v>201811</v>
      </c>
      <c r="G52" s="12">
        <f>VALUE(EDS_DATA[[#This Row],[Year_To]]&amp;TEXT(MONTH(EDS_DATA[[#This Row],[End]]),"00"))</f>
        <v>201811</v>
      </c>
      <c r="H52" s="12">
        <f>VALUE(EDS_DATA[[#This Row],[Year_From]]&amp;TEXT(WEEKNUM(EDS_DATA[[#This Row],[Start]]),"00"))</f>
        <v>201846</v>
      </c>
      <c r="I52" s="12">
        <f>VALUE(EDS_DATA[[#This Row],[Year_To]]&amp;TEXT(WEEKNUM(EDS_DATA[[#This Row],[End]]),"00"))</f>
        <v>201847</v>
      </c>
      <c r="J52" s="5" t="s">
        <v>11</v>
      </c>
      <c r="K52" s="5" t="s">
        <v>76</v>
      </c>
      <c r="L52" s="5" t="s">
        <v>57</v>
      </c>
      <c r="M52" s="49">
        <v>43418</v>
      </c>
      <c r="N52" s="49">
        <v>43428</v>
      </c>
    </row>
    <row r="53" spans="2:14" x14ac:dyDescent="0.25">
      <c r="B53" s="13">
        <f t="shared" si="1"/>
        <v>34</v>
      </c>
      <c r="C53" s="12">
        <f>1</f>
        <v>1</v>
      </c>
      <c r="D53" s="13">
        <f>YEAR(EDS_DATA[[#This Row],[Start]])</f>
        <v>2018</v>
      </c>
      <c r="E53" s="13">
        <f>YEAR(EDS_DATA[[#This Row],[End]])</f>
        <v>2018</v>
      </c>
      <c r="F53" s="12">
        <f>VALUE(EDS_DATA[[#This Row],[Year_From]]&amp;TEXT(MONTH(EDS_DATA[[#This Row],[Start]]),"00"))</f>
        <v>201811</v>
      </c>
      <c r="G53" s="12">
        <f>VALUE(EDS_DATA[[#This Row],[Year_To]]&amp;TEXT(MONTH(EDS_DATA[[#This Row],[End]]),"00"))</f>
        <v>201812</v>
      </c>
      <c r="H53" s="12">
        <f>VALUE(EDS_DATA[[#This Row],[Year_From]]&amp;TEXT(WEEKNUM(EDS_DATA[[#This Row],[Start]]),"00"))</f>
        <v>201848</v>
      </c>
      <c r="I53" s="12">
        <f>VALUE(EDS_DATA[[#This Row],[Year_To]]&amp;TEXT(WEEKNUM(EDS_DATA[[#This Row],[End]]),"00"))</f>
        <v>201849</v>
      </c>
      <c r="J53" s="5" t="s">
        <v>11</v>
      </c>
      <c r="K53" s="5" t="s">
        <v>77</v>
      </c>
      <c r="L53" s="9" t="s">
        <v>68</v>
      </c>
      <c r="M53" s="49">
        <v>43429</v>
      </c>
      <c r="N53" s="49">
        <v>43439</v>
      </c>
    </row>
    <row r="54" spans="2:14" x14ac:dyDescent="0.25">
      <c r="B54" s="13">
        <f t="shared" si="1"/>
        <v>35</v>
      </c>
      <c r="C54" s="12">
        <f>1</f>
        <v>1</v>
      </c>
      <c r="D54" s="13">
        <f>YEAR(EDS_DATA[[#This Row],[Start]])</f>
        <v>2018</v>
      </c>
      <c r="E54" s="13">
        <f>YEAR(EDS_DATA[[#This Row],[End]])</f>
        <v>2018</v>
      </c>
      <c r="F54" s="12">
        <f>VALUE(EDS_DATA[[#This Row],[Year_From]]&amp;TEXT(MONTH(EDS_DATA[[#This Row],[Start]]),"00"))</f>
        <v>201812</v>
      </c>
      <c r="G54" s="12">
        <f>VALUE(EDS_DATA[[#This Row],[Year_To]]&amp;TEXT(MONTH(EDS_DATA[[#This Row],[End]]),"00"))</f>
        <v>201812</v>
      </c>
      <c r="H54" s="12">
        <f>VALUE(EDS_DATA[[#This Row],[Year_From]]&amp;TEXT(WEEKNUM(EDS_DATA[[#This Row],[Start]]),"00"))</f>
        <v>201849</v>
      </c>
      <c r="I54" s="12">
        <f>VALUE(EDS_DATA[[#This Row],[Year_To]]&amp;TEXT(WEEKNUM(EDS_DATA[[#This Row],[End]]),"00"))</f>
        <v>201851</v>
      </c>
      <c r="J54" s="5" t="s">
        <v>13</v>
      </c>
      <c r="K54" s="5" t="s">
        <v>76</v>
      </c>
      <c r="L54" s="5" t="s">
        <v>57</v>
      </c>
      <c r="M54" s="49">
        <v>43440</v>
      </c>
      <c r="N54" s="49">
        <v>43450</v>
      </c>
    </row>
    <row r="55" spans="2:14" x14ac:dyDescent="0.25">
      <c r="B55" s="13">
        <f t="shared" si="1"/>
        <v>36</v>
      </c>
      <c r="C55" s="12">
        <f>1</f>
        <v>1</v>
      </c>
      <c r="D55" s="13">
        <f>YEAR(EDS_DATA[[#This Row],[Start]])</f>
        <v>2018</v>
      </c>
      <c r="E55" s="13">
        <f>YEAR(EDS_DATA[[#This Row],[End]])</f>
        <v>2018</v>
      </c>
      <c r="F55" s="12">
        <f>VALUE(EDS_DATA[[#This Row],[Year_From]]&amp;TEXT(MONTH(EDS_DATA[[#This Row],[Start]]),"00"))</f>
        <v>201812</v>
      </c>
      <c r="G55" s="12">
        <f>VALUE(EDS_DATA[[#This Row],[Year_To]]&amp;TEXT(MONTH(EDS_DATA[[#This Row],[End]]),"00"))</f>
        <v>201812</v>
      </c>
      <c r="H55" s="12">
        <f>VALUE(EDS_DATA[[#This Row],[Year_From]]&amp;TEXT(WEEKNUM(EDS_DATA[[#This Row],[Start]]),"00"))</f>
        <v>201851</v>
      </c>
      <c r="I55" s="12">
        <f>VALUE(EDS_DATA[[#This Row],[Year_To]]&amp;TEXT(WEEKNUM(EDS_DATA[[#This Row],[End]]),"00"))</f>
        <v>201852</v>
      </c>
      <c r="J55" s="5" t="s">
        <v>13</v>
      </c>
      <c r="K55" s="5" t="s">
        <v>77</v>
      </c>
      <c r="L55" s="5" t="s">
        <v>59</v>
      </c>
      <c r="M55" s="49">
        <v>43451</v>
      </c>
      <c r="N55" s="49">
        <v>43461</v>
      </c>
    </row>
    <row r="56" spans="2:14" x14ac:dyDescent="0.25">
      <c r="B56" s="13">
        <f t="shared" si="1"/>
        <v>37</v>
      </c>
      <c r="C56" s="12">
        <f>1</f>
        <v>1</v>
      </c>
      <c r="D56" s="13">
        <f>YEAR(EDS_DATA[[#This Row],[Start]])</f>
        <v>2018</v>
      </c>
      <c r="E56" s="13">
        <f>YEAR(EDS_DATA[[#This Row],[End]])</f>
        <v>2019</v>
      </c>
      <c r="F56" s="12">
        <f>VALUE(EDS_DATA[[#This Row],[Year_From]]&amp;TEXT(MONTH(EDS_DATA[[#This Row],[Start]]),"00"))</f>
        <v>201812</v>
      </c>
      <c r="G56" s="12">
        <f>VALUE(EDS_DATA[[#This Row],[Year_To]]&amp;TEXT(MONTH(EDS_DATA[[#This Row],[End]]),"00"))</f>
        <v>201901</v>
      </c>
      <c r="H56" s="12">
        <f>VALUE(EDS_DATA[[#This Row],[Year_From]]&amp;TEXT(WEEKNUM(EDS_DATA[[#This Row],[Start]]),"00"))</f>
        <v>201852</v>
      </c>
      <c r="I56" s="12">
        <f>VALUE(EDS_DATA[[#This Row],[Year_To]]&amp;TEXT(WEEKNUM(EDS_DATA[[#This Row],[End]]),"00"))</f>
        <v>201902</v>
      </c>
      <c r="J56" s="5" t="s">
        <v>13</v>
      </c>
      <c r="K56" s="5" t="s">
        <v>80</v>
      </c>
      <c r="L56" s="5" t="s">
        <v>59</v>
      </c>
      <c r="M56" s="49">
        <v>43462</v>
      </c>
      <c r="N56" s="49">
        <v>43472</v>
      </c>
    </row>
    <row r="57" spans="2:14" x14ac:dyDescent="0.25">
      <c r="B57" s="13">
        <f t="shared" si="1"/>
        <v>38</v>
      </c>
      <c r="C57" s="12">
        <f>1</f>
        <v>1</v>
      </c>
      <c r="D57" s="13">
        <f>YEAR(EDS_DATA[[#This Row],[Start]])</f>
        <v>2018</v>
      </c>
      <c r="E57" s="13">
        <f>YEAR(EDS_DATA[[#This Row],[End]])</f>
        <v>2018</v>
      </c>
      <c r="F57" s="12">
        <f>VALUE(EDS_DATA[[#This Row],[Year_From]]&amp;TEXT(MONTH(EDS_DATA[[#This Row],[Start]]),"00"))</f>
        <v>201811</v>
      </c>
      <c r="G57" s="12">
        <f>VALUE(EDS_DATA[[#This Row],[Year_To]]&amp;TEXT(MONTH(EDS_DATA[[#This Row],[End]]),"00"))</f>
        <v>201811</v>
      </c>
      <c r="H57" s="12">
        <f>VALUE(EDS_DATA[[#This Row],[Year_From]]&amp;TEXT(WEEKNUM(EDS_DATA[[#This Row],[Start]]),"00"))</f>
        <v>201844</v>
      </c>
      <c r="I57" s="12">
        <f>VALUE(EDS_DATA[[#This Row],[Year_To]]&amp;TEXT(WEEKNUM(EDS_DATA[[#This Row],[End]]),"00"))</f>
        <v>201846</v>
      </c>
      <c r="J57" s="5" t="s">
        <v>7</v>
      </c>
      <c r="K57" s="5" t="s">
        <v>81</v>
      </c>
      <c r="L57" s="5" t="s">
        <v>57</v>
      </c>
      <c r="M57" s="49">
        <v>43407</v>
      </c>
      <c r="N57" s="49">
        <v>43417</v>
      </c>
    </row>
    <row r="58" spans="2:14" x14ac:dyDescent="0.25">
      <c r="B58" s="13">
        <f t="shared" si="1"/>
        <v>39</v>
      </c>
      <c r="C58" s="12">
        <f>1</f>
        <v>1</v>
      </c>
      <c r="D58" s="13">
        <f>YEAR(EDS_DATA[[#This Row],[Start]])</f>
        <v>2018</v>
      </c>
      <c r="E58" s="13">
        <f>YEAR(EDS_DATA[[#This Row],[End]])</f>
        <v>2018</v>
      </c>
      <c r="F58" s="12">
        <f>VALUE(EDS_DATA[[#This Row],[Year_From]]&amp;TEXT(MONTH(EDS_DATA[[#This Row],[Start]]),"00"))</f>
        <v>201811</v>
      </c>
      <c r="G58" s="12">
        <f>VALUE(EDS_DATA[[#This Row],[Year_To]]&amp;TEXT(MONTH(EDS_DATA[[#This Row],[End]]),"00"))</f>
        <v>201811</v>
      </c>
      <c r="H58" s="12">
        <f>VALUE(EDS_DATA[[#This Row],[Year_From]]&amp;TEXT(WEEKNUM(EDS_DATA[[#This Row],[Start]]),"00"))</f>
        <v>201846</v>
      </c>
      <c r="I58" s="12">
        <f>VALUE(EDS_DATA[[#This Row],[Year_To]]&amp;TEXT(WEEKNUM(EDS_DATA[[#This Row],[End]]),"00"))</f>
        <v>201847</v>
      </c>
      <c r="J58" s="5" t="s">
        <v>7</v>
      </c>
      <c r="K58" s="5" t="s">
        <v>89</v>
      </c>
      <c r="L58" s="5" t="s">
        <v>60</v>
      </c>
      <c r="M58" s="49">
        <v>43418</v>
      </c>
      <c r="N58" s="49">
        <v>43428</v>
      </c>
    </row>
    <row r="59" spans="2:14" x14ac:dyDescent="0.25">
      <c r="B59" s="13">
        <f t="shared" si="1"/>
        <v>40</v>
      </c>
      <c r="C59" s="12">
        <f>1</f>
        <v>1</v>
      </c>
      <c r="D59" s="13">
        <f>YEAR(EDS_DATA[[#This Row],[Start]])</f>
        <v>2018</v>
      </c>
      <c r="E59" s="13">
        <f>YEAR(EDS_DATA[[#This Row],[End]])</f>
        <v>2018</v>
      </c>
      <c r="F59" s="12">
        <f>VALUE(EDS_DATA[[#This Row],[Year_From]]&amp;TEXT(MONTH(EDS_DATA[[#This Row],[Start]]),"00"))</f>
        <v>201811</v>
      </c>
      <c r="G59" s="12">
        <f>VALUE(EDS_DATA[[#This Row],[Year_To]]&amp;TEXT(MONTH(EDS_DATA[[#This Row],[End]]),"00"))</f>
        <v>201812</v>
      </c>
      <c r="H59" s="12">
        <f>VALUE(EDS_DATA[[#This Row],[Year_From]]&amp;TEXT(WEEKNUM(EDS_DATA[[#This Row],[Start]]),"00"))</f>
        <v>201848</v>
      </c>
      <c r="I59" s="12">
        <f>VALUE(EDS_DATA[[#This Row],[Year_To]]&amp;TEXT(WEEKNUM(EDS_DATA[[#This Row],[End]]),"00"))</f>
        <v>201849</v>
      </c>
      <c r="J59" s="5" t="s">
        <v>7</v>
      </c>
      <c r="K59" s="5" t="s">
        <v>82</v>
      </c>
      <c r="L59" s="5" t="s">
        <v>63</v>
      </c>
      <c r="M59" s="49">
        <v>43429</v>
      </c>
      <c r="N59" s="49">
        <v>43439</v>
      </c>
    </row>
    <row r="60" spans="2:14" x14ac:dyDescent="0.25">
      <c r="B60" s="13">
        <f t="shared" si="1"/>
        <v>41</v>
      </c>
      <c r="C60" s="12">
        <f>1</f>
        <v>1</v>
      </c>
      <c r="D60" s="13">
        <f>YEAR(EDS_DATA[[#This Row],[Start]])</f>
        <v>2018</v>
      </c>
      <c r="E60" s="13">
        <f>YEAR(EDS_DATA[[#This Row],[End]])</f>
        <v>2018</v>
      </c>
      <c r="F60" s="12">
        <f>VALUE(EDS_DATA[[#This Row],[Year_From]]&amp;TEXT(MONTH(EDS_DATA[[#This Row],[Start]]),"00"))</f>
        <v>201812</v>
      </c>
      <c r="G60" s="12">
        <f>VALUE(EDS_DATA[[#This Row],[Year_To]]&amp;TEXT(MONTH(EDS_DATA[[#This Row],[End]]),"00"))</f>
        <v>201812</v>
      </c>
      <c r="H60" s="12">
        <f>VALUE(EDS_DATA[[#This Row],[Year_From]]&amp;TEXT(WEEKNUM(EDS_DATA[[#This Row],[Start]]),"00"))</f>
        <v>201849</v>
      </c>
      <c r="I60" s="12">
        <f>VALUE(EDS_DATA[[#This Row],[Year_To]]&amp;TEXT(WEEKNUM(EDS_DATA[[#This Row],[End]]),"00"))</f>
        <v>201851</v>
      </c>
      <c r="J60" s="5" t="s">
        <v>7</v>
      </c>
      <c r="K60" s="5" t="s">
        <v>76</v>
      </c>
      <c r="L60" s="5" t="s">
        <v>57</v>
      </c>
      <c r="M60" s="49">
        <v>43440</v>
      </c>
      <c r="N60" s="49">
        <v>43450</v>
      </c>
    </row>
    <row r="61" spans="2:14" x14ac:dyDescent="0.25">
      <c r="B61" s="13">
        <f t="shared" si="1"/>
        <v>42</v>
      </c>
      <c r="C61" s="12">
        <f>1</f>
        <v>1</v>
      </c>
      <c r="D61" s="13">
        <f>YEAR(EDS_DATA[[#This Row],[Start]])</f>
        <v>2019</v>
      </c>
      <c r="E61" s="13">
        <f>YEAR(EDS_DATA[[#This Row],[End]])</f>
        <v>2019</v>
      </c>
      <c r="F61" s="12">
        <f>VALUE(EDS_DATA[[#This Row],[Year_From]]&amp;TEXT(MONTH(EDS_DATA[[#This Row],[Start]]),"00"))</f>
        <v>201905</v>
      </c>
      <c r="G61" s="12">
        <f>VALUE(EDS_DATA[[#This Row],[Year_To]]&amp;TEXT(MONTH(EDS_DATA[[#This Row],[End]]),"00"))</f>
        <v>201905</v>
      </c>
      <c r="H61" s="12">
        <f>VALUE(EDS_DATA[[#This Row],[Year_From]]&amp;TEXT(WEEKNUM(EDS_DATA[[#This Row],[Start]]),"00"))</f>
        <v>201919</v>
      </c>
      <c r="I61" s="12">
        <f>VALUE(EDS_DATA[[#This Row],[Year_To]]&amp;TEXT(WEEKNUM(EDS_DATA[[#This Row],[End]]),"00"))</f>
        <v>201920</v>
      </c>
      <c r="J61" s="5" t="s">
        <v>35</v>
      </c>
      <c r="K61" s="5" t="s">
        <v>77</v>
      </c>
      <c r="L61" s="5" t="s">
        <v>57</v>
      </c>
      <c r="M61" s="49">
        <v>43593</v>
      </c>
      <c r="N61" s="49">
        <v>43603</v>
      </c>
    </row>
    <row r="62" spans="2:14" x14ac:dyDescent="0.25">
      <c r="B62" s="13">
        <f t="shared" si="1"/>
        <v>43</v>
      </c>
      <c r="C62" s="12">
        <f>1</f>
        <v>1</v>
      </c>
      <c r="D62" s="13">
        <f>YEAR(EDS_DATA[[#This Row],[Start]])</f>
        <v>2019</v>
      </c>
      <c r="E62" s="13">
        <f>YEAR(EDS_DATA[[#This Row],[End]])</f>
        <v>2019</v>
      </c>
      <c r="F62" s="12">
        <f>VALUE(EDS_DATA[[#This Row],[Year_From]]&amp;TEXT(MONTH(EDS_DATA[[#This Row],[Start]]),"00"))</f>
        <v>201905</v>
      </c>
      <c r="G62" s="12">
        <f>VALUE(EDS_DATA[[#This Row],[Year_To]]&amp;TEXT(MONTH(EDS_DATA[[#This Row],[End]]),"00"))</f>
        <v>201905</v>
      </c>
      <c r="H62" s="12">
        <f>VALUE(EDS_DATA[[#This Row],[Year_From]]&amp;TEXT(WEEKNUM(EDS_DATA[[#This Row],[Start]]),"00"))</f>
        <v>201921</v>
      </c>
      <c r="I62" s="12">
        <f>VALUE(EDS_DATA[[#This Row],[Year_To]]&amp;TEXT(WEEKNUM(EDS_DATA[[#This Row],[End]]),"00"))</f>
        <v>201922</v>
      </c>
      <c r="J62" s="5" t="s">
        <v>35</v>
      </c>
      <c r="K62" s="5" t="s">
        <v>85</v>
      </c>
      <c r="L62" s="5" t="s">
        <v>59</v>
      </c>
      <c r="M62" s="49">
        <v>43604</v>
      </c>
      <c r="N62" s="49">
        <v>43614</v>
      </c>
    </row>
    <row r="63" spans="2:14" x14ac:dyDescent="0.25">
      <c r="B63" s="13">
        <f t="shared" si="1"/>
        <v>44</v>
      </c>
      <c r="C63" s="12">
        <f>1</f>
        <v>1</v>
      </c>
      <c r="D63" s="13">
        <f>YEAR(EDS_DATA[[#This Row],[Start]])</f>
        <v>2019</v>
      </c>
      <c r="E63" s="13">
        <f>YEAR(EDS_DATA[[#This Row],[End]])</f>
        <v>2019</v>
      </c>
      <c r="F63" s="12">
        <f>VALUE(EDS_DATA[[#This Row],[Year_From]]&amp;TEXT(MONTH(EDS_DATA[[#This Row],[Start]]),"00"))</f>
        <v>201905</v>
      </c>
      <c r="G63" s="12">
        <f>VALUE(EDS_DATA[[#This Row],[Year_To]]&amp;TEXT(MONTH(EDS_DATA[[#This Row],[End]]),"00"))</f>
        <v>201906</v>
      </c>
      <c r="H63" s="12">
        <f>VALUE(EDS_DATA[[#This Row],[Year_From]]&amp;TEXT(WEEKNUM(EDS_DATA[[#This Row],[Start]]),"00"))</f>
        <v>201922</v>
      </c>
      <c r="I63" s="12">
        <f>VALUE(EDS_DATA[[#This Row],[Year_To]]&amp;TEXT(WEEKNUM(EDS_DATA[[#This Row],[End]]),"00"))</f>
        <v>201926</v>
      </c>
      <c r="J63" s="5" t="s">
        <v>35</v>
      </c>
      <c r="K63" s="5" t="s">
        <v>86</v>
      </c>
      <c r="L63" s="5" t="s">
        <v>57</v>
      </c>
      <c r="M63" s="49">
        <v>43615</v>
      </c>
      <c r="N63" s="49">
        <v>43639</v>
      </c>
    </row>
    <row r="64" spans="2:14" x14ac:dyDescent="0.25">
      <c r="B64" s="13">
        <f t="shared" si="1"/>
        <v>45</v>
      </c>
      <c r="C64" s="12">
        <f>1</f>
        <v>1</v>
      </c>
      <c r="D64" s="13">
        <f>YEAR(EDS_DATA[[#This Row],[Start]])</f>
        <v>2019</v>
      </c>
      <c r="E64" s="13">
        <f>YEAR(EDS_DATA[[#This Row],[End]])</f>
        <v>2019</v>
      </c>
      <c r="F64" s="12">
        <f>VALUE(EDS_DATA[[#This Row],[Year_From]]&amp;TEXT(MONTH(EDS_DATA[[#This Row],[Start]]),"00"))</f>
        <v>201906</v>
      </c>
      <c r="G64" s="12">
        <f>VALUE(EDS_DATA[[#This Row],[Year_To]]&amp;TEXT(MONTH(EDS_DATA[[#This Row],[End]]),"00"))</f>
        <v>201906</v>
      </c>
      <c r="H64" s="12">
        <f>VALUE(EDS_DATA[[#This Row],[Year_From]]&amp;TEXT(WEEKNUM(EDS_DATA[[#This Row],[Start]]),"00"))</f>
        <v>201924</v>
      </c>
      <c r="I64" s="12">
        <f>VALUE(EDS_DATA[[#This Row],[Year_To]]&amp;TEXT(WEEKNUM(EDS_DATA[[#This Row],[End]]),"00"))</f>
        <v>201925</v>
      </c>
      <c r="J64" s="5" t="s">
        <v>35</v>
      </c>
      <c r="K64" s="5" t="s">
        <v>87</v>
      </c>
      <c r="L64" s="5" t="s">
        <v>59</v>
      </c>
      <c r="M64" s="49">
        <v>43626</v>
      </c>
      <c r="N64" s="49">
        <v>43636</v>
      </c>
    </row>
    <row r="65" spans="2:14" x14ac:dyDescent="0.25">
      <c r="B65" s="13">
        <f t="shared" si="1"/>
        <v>46</v>
      </c>
      <c r="C65" s="13">
        <f>1</f>
        <v>1</v>
      </c>
      <c r="D65" s="13">
        <f>YEAR(EDS_DATA[[#This Row],[Start]])</f>
        <v>2019</v>
      </c>
      <c r="E65" s="13">
        <f>YEAR(EDS_DATA[[#This Row],[End]])</f>
        <v>2019</v>
      </c>
      <c r="F65" s="12">
        <f>VALUE(EDS_DATA[[#This Row],[Year_From]]&amp;TEXT(MONTH(EDS_DATA[[#This Row],[Start]]),"00"))</f>
        <v>201906</v>
      </c>
      <c r="G65" s="12">
        <f>VALUE(EDS_DATA[[#This Row],[Year_To]]&amp;TEXT(MONTH(EDS_DATA[[#This Row],[End]]),"00"))</f>
        <v>201907</v>
      </c>
      <c r="H65" s="12">
        <f>VALUE(EDS_DATA[[#This Row],[Year_From]]&amp;TEXT(WEEKNUM(EDS_DATA[[#This Row],[Start]]),"00"))</f>
        <v>201925</v>
      </c>
      <c r="I65" s="12">
        <f>VALUE(EDS_DATA[[#This Row],[Year_To]]&amp;TEXT(WEEKNUM(EDS_DATA[[#This Row],[End]]),"00"))</f>
        <v>201927</v>
      </c>
      <c r="J65" s="5" t="s">
        <v>35</v>
      </c>
      <c r="K65" s="5" t="s">
        <v>88</v>
      </c>
      <c r="L65" s="5" t="s">
        <v>59</v>
      </c>
      <c r="M65" s="49">
        <v>43637</v>
      </c>
      <c r="N65" s="49">
        <v>43647</v>
      </c>
    </row>
    <row r="66" spans="2:14" x14ac:dyDescent="0.25">
      <c r="B66" s="13">
        <f t="shared" si="1"/>
        <v>47</v>
      </c>
      <c r="C66" s="13">
        <f>1</f>
        <v>1</v>
      </c>
      <c r="D66" s="13">
        <f>YEAR(EDS_DATA[[#This Row],[Start]])</f>
        <v>2018</v>
      </c>
      <c r="E66" s="13">
        <f>YEAR(EDS_DATA[[#This Row],[End]])</f>
        <v>2019</v>
      </c>
      <c r="F66" s="12">
        <f>VALUE(EDS_DATA[[#This Row],[Year_From]]&amp;TEXT(MONTH(EDS_DATA[[#This Row],[Start]]),"00"))</f>
        <v>201812</v>
      </c>
      <c r="G66" s="12">
        <f>VALUE(EDS_DATA[[#This Row],[Year_To]]&amp;TEXT(MONTH(EDS_DATA[[#This Row],[End]]),"00"))</f>
        <v>201901</v>
      </c>
      <c r="H66" s="12">
        <f>VALUE(EDS_DATA[[#This Row],[Year_From]]&amp;TEXT(WEEKNUM(EDS_DATA[[#This Row],[Start]]),"00"))</f>
        <v>201852</v>
      </c>
      <c r="I66" s="12">
        <f>VALUE(EDS_DATA[[#This Row],[Year_To]]&amp;TEXT(WEEKNUM(EDS_DATA[[#This Row],[End]]),"00"))</f>
        <v>201902</v>
      </c>
      <c r="J66" s="5" t="s">
        <v>37</v>
      </c>
      <c r="K66" s="5" t="s">
        <v>90</v>
      </c>
      <c r="L66" s="5" t="s">
        <v>57</v>
      </c>
      <c r="M66" s="49">
        <v>43462</v>
      </c>
      <c r="N66" s="49">
        <v>43472</v>
      </c>
    </row>
    <row r="67" spans="2:14" x14ac:dyDescent="0.25">
      <c r="B67" s="13">
        <f t="shared" si="1"/>
        <v>48</v>
      </c>
      <c r="C67" s="13">
        <f>1</f>
        <v>1</v>
      </c>
      <c r="D67" s="13">
        <f>YEAR(EDS_DATA[[#This Row],[Start]])</f>
        <v>2018</v>
      </c>
      <c r="E67" s="13">
        <f>YEAR(EDS_DATA[[#This Row],[End]])</f>
        <v>2018</v>
      </c>
      <c r="F67" s="12">
        <f>VALUE(EDS_DATA[[#This Row],[Year_From]]&amp;TEXT(MONTH(EDS_DATA[[#This Row],[Start]]),"00"))</f>
        <v>201812</v>
      </c>
      <c r="G67" s="12">
        <f>VALUE(EDS_DATA[[#This Row],[Year_To]]&amp;TEXT(MONTH(EDS_DATA[[#This Row],[End]]),"00"))</f>
        <v>201812</v>
      </c>
      <c r="H67" s="12">
        <f>VALUE(EDS_DATA[[#This Row],[Year_From]]&amp;TEXT(WEEKNUM(EDS_DATA[[#This Row],[Start]]),"00"))</f>
        <v>201848</v>
      </c>
      <c r="I67" s="12">
        <f>VALUE(EDS_DATA[[#This Row],[Year_To]]&amp;TEXT(WEEKNUM(EDS_DATA[[#This Row],[End]]),"00"))</f>
        <v>201849</v>
      </c>
      <c r="J67" s="5" t="s">
        <v>37</v>
      </c>
      <c r="K67" t="s">
        <v>72</v>
      </c>
      <c r="L67" t="s">
        <v>57</v>
      </c>
      <c r="M67" s="49">
        <v>43435</v>
      </c>
      <c r="N67" s="49">
        <v>43440</v>
      </c>
    </row>
    <row r="68" spans="2:14" x14ac:dyDescent="0.25">
      <c r="B68" s="13">
        <f t="shared" si="1"/>
        <v>49</v>
      </c>
      <c r="C68" s="13">
        <f>1</f>
        <v>1</v>
      </c>
      <c r="D68" s="13">
        <f>YEAR(EDS_DATA[[#This Row],[Start]])</f>
        <v>2018</v>
      </c>
      <c r="E68" s="13">
        <f>YEAR(EDS_DATA[[#This Row],[End]])</f>
        <v>2018</v>
      </c>
      <c r="F68" s="12">
        <f>VALUE(EDS_DATA[[#This Row],[Year_From]]&amp;TEXT(MONTH(EDS_DATA[[#This Row],[Start]]),"00"))</f>
        <v>201812</v>
      </c>
      <c r="G68" s="12">
        <f>VALUE(EDS_DATA[[#This Row],[Year_To]]&amp;TEXT(MONTH(EDS_DATA[[#This Row],[End]]),"00"))</f>
        <v>201812</v>
      </c>
      <c r="H68" s="12">
        <f>VALUE(EDS_DATA[[#This Row],[Year_From]]&amp;TEXT(WEEKNUM(EDS_DATA[[#This Row],[Start]]),"00"))</f>
        <v>201849</v>
      </c>
      <c r="I68" s="12">
        <f>VALUE(EDS_DATA[[#This Row],[Year_To]]&amp;TEXT(WEEKNUM(EDS_DATA[[#This Row],[End]]),"00"))</f>
        <v>201850</v>
      </c>
      <c r="J68" s="5" t="s">
        <v>37</v>
      </c>
      <c r="K68" t="s">
        <v>73</v>
      </c>
      <c r="L68" t="s">
        <v>59</v>
      </c>
      <c r="M68" s="49">
        <v>43436</v>
      </c>
      <c r="N68" s="49">
        <v>43445</v>
      </c>
    </row>
    <row r="69" spans="2:14" x14ac:dyDescent="0.25">
      <c r="B69" s="13">
        <f t="shared" si="1"/>
        <v>50</v>
      </c>
      <c r="C69" s="13">
        <f>1</f>
        <v>1</v>
      </c>
      <c r="D69" s="13">
        <f>YEAR(EDS_DATA[[#This Row],[Start]])</f>
        <v>2018</v>
      </c>
      <c r="E69" s="13">
        <f>YEAR(EDS_DATA[[#This Row],[End]])</f>
        <v>2018</v>
      </c>
      <c r="F69" s="12">
        <f>VALUE(EDS_DATA[[#This Row],[Year_From]]&amp;TEXT(MONTH(EDS_DATA[[#This Row],[Start]]),"00"))</f>
        <v>201811</v>
      </c>
      <c r="G69" s="12">
        <f>VALUE(EDS_DATA[[#This Row],[Year_To]]&amp;TEXT(MONTH(EDS_DATA[[#This Row],[End]]),"00"))</f>
        <v>201812</v>
      </c>
      <c r="H69" s="12">
        <f>VALUE(EDS_DATA[[#This Row],[Year_From]]&amp;TEXT(WEEKNUM(EDS_DATA[[#This Row],[Start]]),"00"))</f>
        <v>201847</v>
      </c>
      <c r="I69" s="12">
        <f>VALUE(EDS_DATA[[#This Row],[Year_To]]&amp;TEXT(WEEKNUM(EDS_DATA[[#This Row],[End]]),"00"))</f>
        <v>201849</v>
      </c>
      <c r="J69" s="5" t="s">
        <v>37</v>
      </c>
      <c r="K69" t="s">
        <v>74</v>
      </c>
      <c r="L69" t="s">
        <v>58</v>
      </c>
      <c r="M69" s="49">
        <v>43423</v>
      </c>
      <c r="N69" s="49">
        <v>43437</v>
      </c>
    </row>
    <row r="70" spans="2:14" x14ac:dyDescent="0.25">
      <c r="B70" s="13">
        <f t="shared" si="1"/>
        <v>51</v>
      </c>
      <c r="C70" s="13">
        <f>1</f>
        <v>1</v>
      </c>
      <c r="D70" s="13">
        <f>YEAR(EDS_DATA[[#This Row],[Start]])</f>
        <v>2019</v>
      </c>
      <c r="E70" s="13">
        <f>YEAR(EDS_DATA[[#This Row],[End]])</f>
        <v>2019</v>
      </c>
      <c r="F70" s="12">
        <f>VALUE(EDS_DATA[[#This Row],[Year_From]]&amp;TEXT(MONTH(EDS_DATA[[#This Row],[Start]]),"00"))</f>
        <v>201901</v>
      </c>
      <c r="G70" s="12">
        <f>VALUE(EDS_DATA[[#This Row],[Year_To]]&amp;TEXT(MONTH(EDS_DATA[[#This Row],[End]]),"00"))</f>
        <v>201902</v>
      </c>
      <c r="H70" s="12">
        <f>VALUE(EDS_DATA[[#This Row],[Year_From]]&amp;TEXT(WEEKNUM(EDS_DATA[[#This Row],[Start]]),"00"))</f>
        <v>201901</v>
      </c>
      <c r="I70" s="12">
        <f>VALUE(EDS_DATA[[#This Row],[Year_To]]&amp;TEXT(WEEKNUM(EDS_DATA[[#This Row],[End]]),"00"))</f>
        <v>201905</v>
      </c>
      <c r="J70" s="5" t="s">
        <v>37</v>
      </c>
      <c r="K70" t="s">
        <v>75</v>
      </c>
      <c r="L70" t="s">
        <v>60</v>
      </c>
      <c r="M70" s="49">
        <v>43468</v>
      </c>
      <c r="N70" s="49">
        <v>43497</v>
      </c>
    </row>
    <row r="71" spans="2:14" x14ac:dyDescent="0.25">
      <c r="B71" s="13">
        <f t="shared" si="1"/>
        <v>52</v>
      </c>
      <c r="C71" s="13">
        <f>1</f>
        <v>1</v>
      </c>
      <c r="D71" s="13">
        <f>YEAR(EDS_DATA[[#This Row],[Start]])</f>
        <v>2019</v>
      </c>
      <c r="E71" s="13">
        <f>YEAR(EDS_DATA[[#This Row],[End]])</f>
        <v>2019</v>
      </c>
      <c r="F71" s="12">
        <f>VALUE(EDS_DATA[[#This Row],[Year_From]]&amp;TEXT(MONTH(EDS_DATA[[#This Row],[Start]]),"00"))</f>
        <v>201901</v>
      </c>
      <c r="G71" s="12">
        <f>VALUE(EDS_DATA[[#This Row],[Year_To]]&amp;TEXT(MONTH(EDS_DATA[[#This Row],[End]]),"00"))</f>
        <v>201901</v>
      </c>
      <c r="H71" s="12">
        <f>VALUE(EDS_DATA[[#This Row],[Year_From]]&amp;TEXT(WEEKNUM(EDS_DATA[[#This Row],[Start]]),"00"))</f>
        <v>201902</v>
      </c>
      <c r="I71" s="12">
        <f>VALUE(EDS_DATA[[#This Row],[Year_To]]&amp;TEXT(WEEKNUM(EDS_DATA[[#This Row],[End]]),"00"))</f>
        <v>201902</v>
      </c>
      <c r="J71" s="5" t="s">
        <v>37</v>
      </c>
      <c r="K71" t="s">
        <v>76</v>
      </c>
      <c r="L71" t="s">
        <v>61</v>
      </c>
      <c r="M71" s="49">
        <v>43473</v>
      </c>
      <c r="N71" s="49">
        <v>43477</v>
      </c>
    </row>
    <row r="72" spans="2:14" x14ac:dyDescent="0.25">
      <c r="B72" s="13">
        <f t="shared" si="1"/>
        <v>53</v>
      </c>
      <c r="C72" s="13">
        <f>1</f>
        <v>1</v>
      </c>
      <c r="D72" s="13">
        <f>YEAR(EDS_DATA[[#This Row],[Start]])</f>
        <v>2019</v>
      </c>
      <c r="E72" s="13">
        <f>YEAR(EDS_DATA[[#This Row],[End]])</f>
        <v>2019</v>
      </c>
      <c r="F72" s="12">
        <f>VALUE(EDS_DATA[[#This Row],[Year_From]]&amp;TEXT(MONTH(EDS_DATA[[#This Row],[Start]]),"00"))</f>
        <v>201905</v>
      </c>
      <c r="G72" s="12">
        <f>VALUE(EDS_DATA[[#This Row],[Year_To]]&amp;TEXT(MONTH(EDS_DATA[[#This Row],[End]]),"00"))</f>
        <v>201907</v>
      </c>
      <c r="H72" s="12">
        <f>VALUE(EDS_DATA[[#This Row],[Year_From]]&amp;TEXT(WEEKNUM(EDS_DATA[[#This Row],[Start]]),"00"))</f>
        <v>201920</v>
      </c>
      <c r="I72" s="12">
        <f>VALUE(EDS_DATA[[#This Row],[Year_To]]&amp;TEXT(WEEKNUM(EDS_DATA[[#This Row],[End]]),"00"))</f>
        <v>201927</v>
      </c>
      <c r="J72" t="s">
        <v>36</v>
      </c>
      <c r="K72" t="s">
        <v>77</v>
      </c>
      <c r="L72" t="s">
        <v>62</v>
      </c>
      <c r="M72" s="49">
        <v>43602</v>
      </c>
      <c r="N72" s="49">
        <v>43649</v>
      </c>
    </row>
    <row r="73" spans="2:14" x14ac:dyDescent="0.25">
      <c r="B73" s="13">
        <f t="shared" si="1"/>
        <v>54</v>
      </c>
      <c r="C73" s="13">
        <f>1</f>
        <v>1</v>
      </c>
      <c r="D73" s="13">
        <f>YEAR(EDS_DATA[[#This Row],[Start]])</f>
        <v>2019</v>
      </c>
      <c r="E73" s="13">
        <f>YEAR(EDS_DATA[[#This Row],[End]])</f>
        <v>2019</v>
      </c>
      <c r="F73" s="12">
        <f>VALUE(EDS_DATA[[#This Row],[Year_From]]&amp;TEXT(MONTH(EDS_DATA[[#This Row],[Start]]),"00"))</f>
        <v>201905</v>
      </c>
      <c r="G73" s="12">
        <f>VALUE(EDS_DATA[[#This Row],[Year_To]]&amp;TEXT(MONTH(EDS_DATA[[#This Row],[End]]),"00"))</f>
        <v>201906</v>
      </c>
      <c r="H73" s="12">
        <f>VALUE(EDS_DATA[[#This Row],[Year_From]]&amp;TEXT(WEEKNUM(EDS_DATA[[#This Row],[Start]]),"00"))</f>
        <v>201918</v>
      </c>
      <c r="I73" s="12">
        <f>VALUE(EDS_DATA[[#This Row],[Year_To]]&amp;TEXT(WEEKNUM(EDS_DATA[[#This Row],[End]]),"00"))</f>
        <v>201925</v>
      </c>
      <c r="J73" s="5" t="s">
        <v>36</v>
      </c>
      <c r="K73" t="s">
        <v>78</v>
      </c>
      <c r="L73" t="s">
        <v>63</v>
      </c>
      <c r="M73" s="49">
        <v>43586</v>
      </c>
      <c r="N73" s="49">
        <v>43633</v>
      </c>
    </row>
    <row r="74" spans="2:14" x14ac:dyDescent="0.25">
      <c r="B74" s="13">
        <f t="shared" si="1"/>
        <v>55</v>
      </c>
      <c r="C74" s="13">
        <f>1</f>
        <v>1</v>
      </c>
      <c r="D74" s="13">
        <f>YEAR(EDS_DATA[[#This Row],[Start]])</f>
        <v>2019</v>
      </c>
      <c r="E74" s="13">
        <f>YEAR(EDS_DATA[[#This Row],[End]])</f>
        <v>2019</v>
      </c>
      <c r="F74" s="12">
        <f>VALUE(EDS_DATA[[#This Row],[Year_From]]&amp;TEXT(MONTH(EDS_DATA[[#This Row],[Start]]),"00"))</f>
        <v>201905</v>
      </c>
      <c r="G74" s="12">
        <f>VALUE(EDS_DATA[[#This Row],[Year_To]]&amp;TEXT(MONTH(EDS_DATA[[#This Row],[End]]),"00"))</f>
        <v>201907</v>
      </c>
      <c r="H74" s="12">
        <f>VALUE(EDS_DATA[[#This Row],[Year_From]]&amp;TEXT(WEEKNUM(EDS_DATA[[#This Row],[Start]]),"00"))</f>
        <v>201920</v>
      </c>
      <c r="I74" s="12">
        <f>VALUE(EDS_DATA[[#This Row],[Year_To]]&amp;TEXT(WEEKNUM(EDS_DATA[[#This Row],[End]]),"00"))</f>
        <v>201927</v>
      </c>
      <c r="J74" s="5" t="s">
        <v>36</v>
      </c>
      <c r="K74" t="s">
        <v>79</v>
      </c>
      <c r="L74" t="s">
        <v>64</v>
      </c>
      <c r="M74" s="49">
        <v>43602</v>
      </c>
      <c r="N74" s="49">
        <v>43649</v>
      </c>
    </row>
    <row r="75" spans="2:14" x14ac:dyDescent="0.25">
      <c r="B75" s="13">
        <f t="shared" si="1"/>
        <v>56</v>
      </c>
      <c r="C75" s="13">
        <f>1</f>
        <v>1</v>
      </c>
      <c r="D75" s="13">
        <f>YEAR(EDS_DATA[[#This Row],[Start]])</f>
        <v>2019</v>
      </c>
      <c r="E75" s="13">
        <f>YEAR(EDS_DATA[[#This Row],[End]])</f>
        <v>2019</v>
      </c>
      <c r="F75" s="12">
        <f>VALUE(EDS_DATA[[#This Row],[Year_From]]&amp;TEXT(MONTH(EDS_DATA[[#This Row],[Start]]),"00"))</f>
        <v>201907</v>
      </c>
      <c r="G75" s="12">
        <f>VALUE(EDS_DATA[[#This Row],[Year_To]]&amp;TEXT(MONTH(EDS_DATA[[#This Row],[End]]),"00"))</f>
        <v>201907</v>
      </c>
      <c r="H75" s="12">
        <f>VALUE(EDS_DATA[[#This Row],[Year_From]]&amp;TEXT(WEEKNUM(EDS_DATA[[#This Row],[Start]]),"00"))</f>
        <v>201927</v>
      </c>
      <c r="I75" s="12">
        <f>VALUE(EDS_DATA[[#This Row],[Year_To]]&amp;TEXT(WEEKNUM(EDS_DATA[[#This Row],[End]]),"00"))</f>
        <v>201929</v>
      </c>
      <c r="J75" s="5" t="s">
        <v>36</v>
      </c>
      <c r="K75" t="s">
        <v>80</v>
      </c>
      <c r="L75" t="s">
        <v>65</v>
      </c>
      <c r="M75" s="49">
        <v>43650</v>
      </c>
      <c r="N75" s="49">
        <v>43665</v>
      </c>
    </row>
    <row r="76" spans="2:14" x14ac:dyDescent="0.25">
      <c r="B76" s="13">
        <f t="shared" si="1"/>
        <v>57</v>
      </c>
      <c r="C76" s="13">
        <f>1</f>
        <v>1</v>
      </c>
      <c r="D76" s="13">
        <f>YEAR(EDS_DATA[[#This Row],[Start]])</f>
        <v>2019</v>
      </c>
      <c r="E76" s="13">
        <f>YEAR(EDS_DATA[[#This Row],[End]])</f>
        <v>2019</v>
      </c>
      <c r="F76" s="12">
        <f>VALUE(EDS_DATA[[#This Row],[Year_From]]&amp;TEXT(MONTH(EDS_DATA[[#This Row],[Start]]),"00"))</f>
        <v>201907</v>
      </c>
      <c r="G76" s="12">
        <f>VALUE(EDS_DATA[[#This Row],[Year_To]]&amp;TEXT(MONTH(EDS_DATA[[#This Row],[End]]),"00"))</f>
        <v>201908</v>
      </c>
      <c r="H76" s="12">
        <f>VALUE(EDS_DATA[[#This Row],[Year_From]]&amp;TEXT(WEEKNUM(EDS_DATA[[#This Row],[Start]]),"00"))</f>
        <v>201929</v>
      </c>
      <c r="I76" s="12">
        <f>VALUE(EDS_DATA[[#This Row],[Year_To]]&amp;TEXT(WEEKNUM(EDS_DATA[[#This Row],[End]]),"00"))</f>
        <v>201932</v>
      </c>
      <c r="J76" s="5" t="s">
        <v>36</v>
      </c>
      <c r="K76" t="s">
        <v>81</v>
      </c>
      <c r="L76" s="5" t="s">
        <v>66</v>
      </c>
      <c r="M76" s="49">
        <v>43666</v>
      </c>
      <c r="N76" s="49">
        <v>43681</v>
      </c>
    </row>
    <row r="77" spans="2:14" x14ac:dyDescent="0.25">
      <c r="B77" s="13">
        <f t="shared" si="1"/>
        <v>58</v>
      </c>
      <c r="C77" s="13">
        <f>1</f>
        <v>1</v>
      </c>
      <c r="D77" s="13">
        <f>YEAR(EDS_DATA[[#This Row],[Start]])</f>
        <v>2019</v>
      </c>
      <c r="E77" s="13">
        <f>YEAR(EDS_DATA[[#This Row],[End]])</f>
        <v>2019</v>
      </c>
      <c r="F77" s="12">
        <f>VALUE(EDS_DATA[[#This Row],[Year_From]]&amp;TEXT(MONTH(EDS_DATA[[#This Row],[Start]]),"00"))</f>
        <v>201903</v>
      </c>
      <c r="G77" s="12">
        <f>VALUE(EDS_DATA[[#This Row],[Year_To]]&amp;TEXT(MONTH(EDS_DATA[[#This Row],[End]]),"00"))</f>
        <v>201903</v>
      </c>
      <c r="H77" s="12">
        <f>VALUE(EDS_DATA[[#This Row],[Year_From]]&amp;TEXT(WEEKNUM(EDS_DATA[[#This Row],[Start]]),"00"))</f>
        <v>201911</v>
      </c>
      <c r="I77" s="12">
        <f>VALUE(EDS_DATA[[#This Row],[Year_To]]&amp;TEXT(WEEKNUM(EDS_DATA[[#This Row],[End]]),"00"))</f>
        <v>201913</v>
      </c>
      <c r="J77" t="s">
        <v>10</v>
      </c>
      <c r="K77" t="s">
        <v>72</v>
      </c>
      <c r="L77" t="s">
        <v>57</v>
      </c>
      <c r="M77" s="49">
        <v>43538</v>
      </c>
      <c r="N77" s="49">
        <v>43548</v>
      </c>
    </row>
    <row r="78" spans="2:14" x14ac:dyDescent="0.25">
      <c r="B78" s="13">
        <f t="shared" si="1"/>
        <v>59</v>
      </c>
      <c r="C78" s="13">
        <f>1</f>
        <v>1</v>
      </c>
      <c r="D78" s="13">
        <f>YEAR(EDS_DATA[[#This Row],[Start]])</f>
        <v>2019</v>
      </c>
      <c r="E78" s="13">
        <f>YEAR(EDS_DATA[[#This Row],[End]])</f>
        <v>2019</v>
      </c>
      <c r="F78" s="12">
        <f>VALUE(EDS_DATA[[#This Row],[Year_From]]&amp;TEXT(MONTH(EDS_DATA[[#This Row],[Start]]),"00"))</f>
        <v>201903</v>
      </c>
      <c r="G78" s="12">
        <f>VALUE(EDS_DATA[[#This Row],[Year_To]]&amp;TEXT(MONTH(EDS_DATA[[#This Row],[End]]),"00"))</f>
        <v>201904</v>
      </c>
      <c r="H78" s="12">
        <f>VALUE(EDS_DATA[[#This Row],[Year_From]]&amp;TEXT(WEEKNUM(EDS_DATA[[#This Row],[Start]]),"00"))</f>
        <v>201913</v>
      </c>
      <c r="I78" s="12">
        <f>VALUE(EDS_DATA[[#This Row],[Year_To]]&amp;TEXT(WEEKNUM(EDS_DATA[[#This Row],[End]]),"00"))</f>
        <v>201914</v>
      </c>
      <c r="J78" s="5" t="s">
        <v>10</v>
      </c>
      <c r="K78" t="s">
        <v>73</v>
      </c>
      <c r="L78" t="s">
        <v>57</v>
      </c>
      <c r="M78" s="49">
        <v>43549</v>
      </c>
      <c r="N78" s="49">
        <v>43559</v>
      </c>
    </row>
    <row r="79" spans="2:14" x14ac:dyDescent="0.25">
      <c r="B79" s="13">
        <f t="shared" si="1"/>
        <v>60</v>
      </c>
      <c r="C79" s="13">
        <f>1</f>
        <v>1</v>
      </c>
      <c r="D79" s="13">
        <f>YEAR(EDS_DATA[[#This Row],[Start]])</f>
        <v>2019</v>
      </c>
      <c r="E79" s="13">
        <f>YEAR(EDS_DATA[[#This Row],[End]])</f>
        <v>2019</v>
      </c>
      <c r="F79" s="12">
        <f>VALUE(EDS_DATA[[#This Row],[Year_From]]&amp;TEXT(MONTH(EDS_DATA[[#This Row],[Start]]),"00"))</f>
        <v>201904</v>
      </c>
      <c r="G79" s="12">
        <f>VALUE(EDS_DATA[[#This Row],[Year_To]]&amp;TEXT(MONTH(EDS_DATA[[#This Row],[End]]),"00"))</f>
        <v>201904</v>
      </c>
      <c r="H79" s="12">
        <f>VALUE(EDS_DATA[[#This Row],[Year_From]]&amp;TEXT(WEEKNUM(EDS_DATA[[#This Row],[Start]]),"00"))</f>
        <v>201914</v>
      </c>
      <c r="I79" s="12">
        <f>VALUE(EDS_DATA[[#This Row],[Year_To]]&amp;TEXT(WEEKNUM(EDS_DATA[[#This Row],[End]]),"00"))</f>
        <v>201916</v>
      </c>
      <c r="J79" s="5" t="s">
        <v>10</v>
      </c>
      <c r="K79" t="s">
        <v>74</v>
      </c>
      <c r="L79" t="s">
        <v>57</v>
      </c>
      <c r="M79" s="49">
        <v>43560</v>
      </c>
      <c r="N79" s="49">
        <v>43570</v>
      </c>
    </row>
    <row r="80" spans="2:14" x14ac:dyDescent="0.25">
      <c r="B80" s="13">
        <f t="shared" si="1"/>
        <v>61</v>
      </c>
      <c r="C80" s="13">
        <f>1</f>
        <v>1</v>
      </c>
      <c r="D80" s="13">
        <f>YEAR(EDS_DATA[[#This Row],[Start]])</f>
        <v>2019</v>
      </c>
      <c r="E80" s="13">
        <f>YEAR(EDS_DATA[[#This Row],[End]])</f>
        <v>2019</v>
      </c>
      <c r="F80" s="12">
        <f>VALUE(EDS_DATA[[#This Row],[Year_From]]&amp;TEXT(MONTH(EDS_DATA[[#This Row],[Start]]),"00"))</f>
        <v>201904</v>
      </c>
      <c r="G80" s="12">
        <f>VALUE(EDS_DATA[[#This Row],[Year_To]]&amp;TEXT(MONTH(EDS_DATA[[#This Row],[End]]),"00"))</f>
        <v>201904</v>
      </c>
      <c r="H80" s="12">
        <f>VALUE(EDS_DATA[[#This Row],[Year_From]]&amp;TEXT(WEEKNUM(EDS_DATA[[#This Row],[Start]]),"00"))</f>
        <v>201916</v>
      </c>
      <c r="I80" s="12">
        <f>VALUE(EDS_DATA[[#This Row],[Year_To]]&amp;TEXT(WEEKNUM(EDS_DATA[[#This Row],[End]]),"00"))</f>
        <v>201917</v>
      </c>
      <c r="J80" s="5" t="s">
        <v>34</v>
      </c>
      <c r="K80" t="s">
        <v>75</v>
      </c>
      <c r="L80" s="5" t="s">
        <v>66</v>
      </c>
      <c r="M80" s="49">
        <v>43571</v>
      </c>
      <c r="N80" s="49">
        <v>43581</v>
      </c>
    </row>
    <row r="81" spans="2:14" x14ac:dyDescent="0.25">
      <c r="B81" s="13">
        <f t="shared" si="1"/>
        <v>62</v>
      </c>
      <c r="C81" s="13">
        <f>1</f>
        <v>1</v>
      </c>
      <c r="D81" s="13">
        <f>YEAR(EDS_DATA[[#This Row],[Start]])</f>
        <v>2019</v>
      </c>
      <c r="E81" s="13">
        <f>YEAR(EDS_DATA[[#This Row],[End]])</f>
        <v>2019</v>
      </c>
      <c r="F81" s="12">
        <f>VALUE(EDS_DATA[[#This Row],[Year_From]]&amp;TEXT(MONTH(EDS_DATA[[#This Row],[Start]]),"00"))</f>
        <v>201904</v>
      </c>
      <c r="G81" s="12">
        <f>VALUE(EDS_DATA[[#This Row],[Year_To]]&amp;TEXT(MONTH(EDS_DATA[[#This Row],[End]]),"00"))</f>
        <v>201905</v>
      </c>
      <c r="H81" s="12">
        <f>VALUE(EDS_DATA[[#This Row],[Year_From]]&amp;TEXT(WEEKNUM(EDS_DATA[[#This Row],[Start]]),"00"))</f>
        <v>201917</v>
      </c>
      <c r="I81" s="12">
        <f>VALUE(EDS_DATA[[#This Row],[Year_To]]&amp;TEXT(WEEKNUM(EDS_DATA[[#This Row],[End]]),"00"))</f>
        <v>201919</v>
      </c>
      <c r="J81" s="5" t="s">
        <v>34</v>
      </c>
      <c r="K81" t="s">
        <v>76</v>
      </c>
      <c r="L81" t="s">
        <v>57</v>
      </c>
      <c r="M81" s="49">
        <v>43582</v>
      </c>
      <c r="N81" s="49">
        <v>43592</v>
      </c>
    </row>
    <row r="82" spans="2:14" x14ac:dyDescent="0.25">
      <c r="B82" s="13">
        <f t="shared" si="1"/>
        <v>63</v>
      </c>
      <c r="C82" s="13">
        <f>1</f>
        <v>1</v>
      </c>
      <c r="D82" s="13">
        <f>YEAR(EDS_DATA[[#This Row],[Start]])</f>
        <v>2019</v>
      </c>
      <c r="E82" s="13">
        <f>YEAR(EDS_DATA[[#This Row],[End]])</f>
        <v>2019</v>
      </c>
      <c r="F82" s="12">
        <f>VALUE(EDS_DATA[[#This Row],[Year_From]]&amp;TEXT(MONTH(EDS_DATA[[#This Row],[Start]]),"00"))</f>
        <v>201905</v>
      </c>
      <c r="G82" s="12">
        <f>VALUE(EDS_DATA[[#This Row],[Year_To]]&amp;TEXT(MONTH(EDS_DATA[[#This Row],[End]]),"00"))</f>
        <v>201905</v>
      </c>
      <c r="H82" s="12">
        <f>VALUE(EDS_DATA[[#This Row],[Year_From]]&amp;TEXT(WEEKNUM(EDS_DATA[[#This Row],[Start]]),"00"))</f>
        <v>201919</v>
      </c>
      <c r="I82" s="12">
        <f>VALUE(EDS_DATA[[#This Row],[Year_To]]&amp;TEXT(WEEKNUM(EDS_DATA[[#This Row],[End]]),"00"))</f>
        <v>201920</v>
      </c>
      <c r="J82" s="5" t="s">
        <v>34</v>
      </c>
      <c r="K82" t="s">
        <v>77</v>
      </c>
      <c r="L82" s="9" t="s">
        <v>68</v>
      </c>
      <c r="M82" s="49">
        <v>43593</v>
      </c>
      <c r="N82" s="49">
        <v>43603</v>
      </c>
    </row>
    <row r="83" spans="2:14" x14ac:dyDescent="0.25">
      <c r="B83" s="13">
        <f t="shared" si="1"/>
        <v>64</v>
      </c>
      <c r="C83" s="13">
        <f>1</f>
        <v>1</v>
      </c>
      <c r="D83" s="13">
        <f>YEAR(EDS_DATA[[#This Row],[Start]])</f>
        <v>2019</v>
      </c>
      <c r="E83" s="13">
        <f>YEAR(EDS_DATA[[#This Row],[End]])</f>
        <v>2019</v>
      </c>
      <c r="F83" s="12">
        <f>VALUE(EDS_DATA[[#This Row],[Year_From]]&amp;TEXT(MONTH(EDS_DATA[[#This Row],[Start]]),"00"))</f>
        <v>201905</v>
      </c>
      <c r="G83" s="12">
        <f>VALUE(EDS_DATA[[#This Row],[Year_To]]&amp;TEXT(MONTH(EDS_DATA[[#This Row],[End]]),"00"))</f>
        <v>201905</v>
      </c>
      <c r="H83" s="12">
        <f>VALUE(EDS_DATA[[#This Row],[Year_From]]&amp;TEXT(WEEKNUM(EDS_DATA[[#This Row],[Start]]),"00"))</f>
        <v>201921</v>
      </c>
      <c r="I83" s="12">
        <f>VALUE(EDS_DATA[[#This Row],[Year_To]]&amp;TEXT(WEEKNUM(EDS_DATA[[#This Row],[End]]),"00"))</f>
        <v>201922</v>
      </c>
      <c r="J83" s="5" t="s">
        <v>34</v>
      </c>
      <c r="K83" t="s">
        <v>78</v>
      </c>
      <c r="L83" t="s">
        <v>57</v>
      </c>
      <c r="M83" s="49">
        <v>43604</v>
      </c>
      <c r="N83" s="49">
        <v>43614</v>
      </c>
    </row>
    <row r="84" spans="2:14" x14ac:dyDescent="0.25">
      <c r="B84" s="13">
        <f t="shared" ref="B84:B115" si="2">ROW()-19</f>
        <v>65</v>
      </c>
      <c r="C84" s="13">
        <f>1</f>
        <v>1</v>
      </c>
      <c r="D84" s="13">
        <f>YEAR(EDS_DATA[[#This Row],[Start]])</f>
        <v>2019</v>
      </c>
      <c r="E84" s="13">
        <f>YEAR(EDS_DATA[[#This Row],[End]])</f>
        <v>2019</v>
      </c>
      <c r="F84" s="12">
        <f>VALUE(EDS_DATA[[#This Row],[Year_From]]&amp;TEXT(MONTH(EDS_DATA[[#This Row],[Start]]),"00"))</f>
        <v>201905</v>
      </c>
      <c r="G84" s="12">
        <f>VALUE(EDS_DATA[[#This Row],[Year_To]]&amp;TEXT(MONTH(EDS_DATA[[#This Row],[End]]),"00"))</f>
        <v>201906</v>
      </c>
      <c r="H84" s="12">
        <f>VALUE(EDS_DATA[[#This Row],[Year_From]]&amp;TEXT(WEEKNUM(EDS_DATA[[#This Row],[Start]]),"00"))</f>
        <v>201922</v>
      </c>
      <c r="I84" s="12">
        <f>VALUE(EDS_DATA[[#This Row],[Year_To]]&amp;TEXT(WEEKNUM(EDS_DATA[[#This Row],[End]]),"00"))</f>
        <v>201924</v>
      </c>
      <c r="J84" s="5" t="s">
        <v>34</v>
      </c>
      <c r="K84" t="s">
        <v>79</v>
      </c>
      <c r="L84" s="5" t="s">
        <v>66</v>
      </c>
      <c r="M84" s="49">
        <v>43615</v>
      </c>
      <c r="N84" s="49">
        <v>43625</v>
      </c>
    </row>
    <row r="85" spans="2:14" x14ac:dyDescent="0.25">
      <c r="B85" s="13">
        <f t="shared" si="2"/>
        <v>66</v>
      </c>
      <c r="C85" s="13">
        <f>1</f>
        <v>1</v>
      </c>
      <c r="D85" s="13">
        <f>YEAR(EDS_DATA[[#This Row],[Start]])</f>
        <v>2019</v>
      </c>
      <c r="E85" s="13">
        <f>YEAR(EDS_DATA[[#This Row],[End]])</f>
        <v>2019</v>
      </c>
      <c r="F85" s="12">
        <f>VALUE(EDS_DATA[[#This Row],[Year_From]]&amp;TEXT(MONTH(EDS_DATA[[#This Row],[Start]]),"00"))</f>
        <v>201906</v>
      </c>
      <c r="G85" s="12">
        <f>VALUE(EDS_DATA[[#This Row],[Year_To]]&amp;TEXT(MONTH(EDS_DATA[[#This Row],[End]]),"00"))</f>
        <v>201906</v>
      </c>
      <c r="H85" s="12">
        <f>VALUE(EDS_DATA[[#This Row],[Year_From]]&amp;TEXT(WEEKNUM(EDS_DATA[[#This Row],[Start]]),"00"))</f>
        <v>201924</v>
      </c>
      <c r="I85" s="12">
        <f>VALUE(EDS_DATA[[#This Row],[Year_To]]&amp;TEXT(WEEKNUM(EDS_DATA[[#This Row],[End]]),"00"))</f>
        <v>201925</v>
      </c>
      <c r="J85" s="5" t="s">
        <v>34</v>
      </c>
      <c r="K85" t="s">
        <v>80</v>
      </c>
      <c r="L85" t="s">
        <v>57</v>
      </c>
      <c r="M85" s="49">
        <v>43626</v>
      </c>
      <c r="N85" s="49">
        <v>43636</v>
      </c>
    </row>
    <row r="86" spans="2:14" x14ac:dyDescent="0.25">
      <c r="B86" s="13">
        <f t="shared" si="2"/>
        <v>67</v>
      </c>
      <c r="C86" s="13">
        <f>1</f>
        <v>1</v>
      </c>
      <c r="D86" s="13">
        <f>YEAR(EDS_DATA[[#This Row],[Start]])</f>
        <v>2019</v>
      </c>
      <c r="E86" s="13">
        <f>YEAR(EDS_DATA[[#This Row],[End]])</f>
        <v>2019</v>
      </c>
      <c r="F86" s="12">
        <f>VALUE(EDS_DATA[[#This Row],[Year_From]]&amp;TEXT(MONTH(EDS_DATA[[#This Row],[Start]]),"00"))</f>
        <v>201904</v>
      </c>
      <c r="G86" s="12">
        <f>VALUE(EDS_DATA[[#This Row],[Year_To]]&amp;TEXT(MONTH(EDS_DATA[[#This Row],[End]]),"00"))</f>
        <v>201904</v>
      </c>
      <c r="H86" s="12">
        <f>VALUE(EDS_DATA[[#This Row],[Year_From]]&amp;TEXT(WEEKNUM(EDS_DATA[[#This Row],[Start]]),"00"))</f>
        <v>201916</v>
      </c>
      <c r="I86" s="12">
        <f>VALUE(EDS_DATA[[#This Row],[Year_To]]&amp;TEXT(WEEKNUM(EDS_DATA[[#This Row],[End]]),"00"))</f>
        <v>201917</v>
      </c>
      <c r="J86" t="s">
        <v>56</v>
      </c>
      <c r="K86" t="s">
        <v>74</v>
      </c>
      <c r="L86" t="s">
        <v>59</v>
      </c>
      <c r="M86" s="49">
        <v>43571</v>
      </c>
      <c r="N86" s="49">
        <v>43581</v>
      </c>
    </row>
    <row r="87" spans="2:14" x14ac:dyDescent="0.25">
      <c r="B87" s="13">
        <f t="shared" si="2"/>
        <v>68</v>
      </c>
      <c r="C87" s="13">
        <f>1</f>
        <v>1</v>
      </c>
      <c r="D87" s="13">
        <f>YEAR(EDS_DATA[[#This Row],[Start]])</f>
        <v>2019</v>
      </c>
      <c r="E87" s="13">
        <f>YEAR(EDS_DATA[[#This Row],[End]])</f>
        <v>2019</v>
      </c>
      <c r="F87" s="12">
        <f>VALUE(EDS_DATA[[#This Row],[Year_From]]&amp;TEXT(MONTH(EDS_DATA[[#This Row],[Start]]),"00"))</f>
        <v>201904</v>
      </c>
      <c r="G87" s="12">
        <f>VALUE(EDS_DATA[[#This Row],[Year_To]]&amp;TEXT(MONTH(EDS_DATA[[#This Row],[End]]),"00"))</f>
        <v>201905</v>
      </c>
      <c r="H87" s="12">
        <f>VALUE(EDS_DATA[[#This Row],[Year_From]]&amp;TEXT(WEEKNUM(EDS_DATA[[#This Row],[Start]]),"00"))</f>
        <v>201917</v>
      </c>
      <c r="I87" s="12">
        <f>VALUE(EDS_DATA[[#This Row],[Year_To]]&amp;TEXT(WEEKNUM(EDS_DATA[[#This Row],[End]]),"00"))</f>
        <v>201919</v>
      </c>
      <c r="J87" s="5" t="s">
        <v>56</v>
      </c>
      <c r="K87" t="s">
        <v>75</v>
      </c>
      <c r="L87" t="s">
        <v>59</v>
      </c>
      <c r="M87" s="49">
        <v>43582</v>
      </c>
      <c r="N87" s="49">
        <v>43592</v>
      </c>
    </row>
    <row r="88" spans="2:14" x14ac:dyDescent="0.25">
      <c r="B88" s="13">
        <f t="shared" si="2"/>
        <v>69</v>
      </c>
      <c r="C88" s="13">
        <f>1</f>
        <v>1</v>
      </c>
      <c r="D88" s="13">
        <f>YEAR(EDS_DATA[[#This Row],[Start]])</f>
        <v>2019</v>
      </c>
      <c r="E88" s="13">
        <f>YEAR(EDS_DATA[[#This Row],[End]])</f>
        <v>2019</v>
      </c>
      <c r="F88" s="12">
        <f>VALUE(EDS_DATA[[#This Row],[Year_From]]&amp;TEXT(MONTH(EDS_DATA[[#This Row],[Start]]),"00"))</f>
        <v>201905</v>
      </c>
      <c r="G88" s="12">
        <f>VALUE(EDS_DATA[[#This Row],[Year_To]]&amp;TEXT(MONTH(EDS_DATA[[#This Row],[End]]),"00"))</f>
        <v>201905</v>
      </c>
      <c r="H88" s="12">
        <f>VALUE(EDS_DATA[[#This Row],[Year_From]]&amp;TEXT(WEEKNUM(EDS_DATA[[#This Row],[Start]]),"00"))</f>
        <v>201919</v>
      </c>
      <c r="I88" s="12">
        <f>VALUE(EDS_DATA[[#This Row],[Year_To]]&amp;TEXT(WEEKNUM(EDS_DATA[[#This Row],[End]]),"00"))</f>
        <v>201920</v>
      </c>
      <c r="J88" s="5" t="s">
        <v>56</v>
      </c>
      <c r="K88" t="s">
        <v>82</v>
      </c>
      <c r="L88" t="s">
        <v>59</v>
      </c>
      <c r="M88" s="49">
        <v>43593</v>
      </c>
      <c r="N88" s="49">
        <v>43603</v>
      </c>
    </row>
    <row r="89" spans="2:14" x14ac:dyDescent="0.25">
      <c r="B89" s="13">
        <f t="shared" si="2"/>
        <v>70</v>
      </c>
      <c r="C89" s="13">
        <f>1</f>
        <v>1</v>
      </c>
      <c r="D89" s="13">
        <f>YEAR(EDS_DATA[[#This Row],[Start]])</f>
        <v>2019</v>
      </c>
      <c r="E89" s="13">
        <f>YEAR(EDS_DATA[[#This Row],[End]])</f>
        <v>2019</v>
      </c>
      <c r="F89" s="12">
        <f>VALUE(EDS_DATA[[#This Row],[Year_From]]&amp;TEXT(MONTH(EDS_DATA[[#This Row],[Start]]),"00"))</f>
        <v>201905</v>
      </c>
      <c r="G89" s="12">
        <f>VALUE(EDS_DATA[[#This Row],[Year_To]]&amp;TEXT(MONTH(EDS_DATA[[#This Row],[End]]),"00"))</f>
        <v>201905</v>
      </c>
      <c r="H89" s="12">
        <f>VALUE(EDS_DATA[[#This Row],[Year_From]]&amp;TEXT(WEEKNUM(EDS_DATA[[#This Row],[Start]]),"00"))</f>
        <v>201921</v>
      </c>
      <c r="I89" s="12">
        <f>VALUE(EDS_DATA[[#This Row],[Year_To]]&amp;TEXT(WEEKNUM(EDS_DATA[[#This Row],[End]]),"00"))</f>
        <v>201922</v>
      </c>
      <c r="J89" s="5" t="s">
        <v>56</v>
      </c>
      <c r="K89" t="s">
        <v>83</v>
      </c>
      <c r="L89" t="s">
        <v>60</v>
      </c>
      <c r="M89" s="49">
        <v>43604</v>
      </c>
      <c r="N89" s="49">
        <v>43614</v>
      </c>
    </row>
    <row r="90" spans="2:14" x14ac:dyDescent="0.25">
      <c r="B90" s="13">
        <f t="shared" si="2"/>
        <v>71</v>
      </c>
      <c r="C90" s="13">
        <f>1</f>
        <v>1</v>
      </c>
      <c r="D90" s="13">
        <f>YEAR(EDS_DATA[[#This Row],[Start]])</f>
        <v>2019</v>
      </c>
      <c r="E90" s="13">
        <f>YEAR(EDS_DATA[[#This Row],[End]])</f>
        <v>2019</v>
      </c>
      <c r="F90" s="12">
        <f>VALUE(EDS_DATA[[#This Row],[Year_From]]&amp;TEXT(MONTH(EDS_DATA[[#This Row],[Start]]),"00"))</f>
        <v>201905</v>
      </c>
      <c r="G90" s="12">
        <f>VALUE(EDS_DATA[[#This Row],[Year_To]]&amp;TEXT(MONTH(EDS_DATA[[#This Row],[End]]),"00"))</f>
        <v>201905</v>
      </c>
      <c r="H90" s="12">
        <f>VALUE(EDS_DATA[[#This Row],[Year_From]]&amp;TEXT(WEEKNUM(EDS_DATA[[#This Row],[Start]]),"00"))</f>
        <v>201919</v>
      </c>
      <c r="I90" s="12">
        <f>VALUE(EDS_DATA[[#This Row],[Year_To]]&amp;TEXT(WEEKNUM(EDS_DATA[[#This Row],[End]]),"00"))</f>
        <v>201920</v>
      </c>
      <c r="J90" s="5" t="s">
        <v>56</v>
      </c>
      <c r="K90" t="s">
        <v>84</v>
      </c>
      <c r="L90" t="s">
        <v>59</v>
      </c>
      <c r="M90" s="49">
        <v>43593</v>
      </c>
      <c r="N90" s="49">
        <v>43603</v>
      </c>
    </row>
    <row r="91" spans="2:14" x14ac:dyDescent="0.25">
      <c r="B91" s="13">
        <f t="shared" si="2"/>
        <v>72</v>
      </c>
      <c r="C91" s="13">
        <f>1</f>
        <v>1</v>
      </c>
      <c r="D91" s="13">
        <f>YEAR(EDS_DATA[[#This Row],[Start]])</f>
        <v>2019</v>
      </c>
      <c r="E91" s="13">
        <f>YEAR(EDS_DATA[[#This Row],[End]])</f>
        <v>2019</v>
      </c>
      <c r="F91" s="12">
        <f>VALUE(EDS_DATA[[#This Row],[Year_From]]&amp;TEXT(MONTH(EDS_DATA[[#This Row],[Start]]),"00"))</f>
        <v>201905</v>
      </c>
      <c r="G91" s="12">
        <f>VALUE(EDS_DATA[[#This Row],[Year_To]]&amp;TEXT(MONTH(EDS_DATA[[#This Row],[End]]),"00"))</f>
        <v>201905</v>
      </c>
      <c r="H91" s="12">
        <f>VALUE(EDS_DATA[[#This Row],[Year_From]]&amp;TEXT(WEEKNUM(EDS_DATA[[#This Row],[Start]]),"00"))</f>
        <v>201921</v>
      </c>
      <c r="I91" s="12">
        <f>VALUE(EDS_DATA[[#This Row],[Year_To]]&amp;TEXT(WEEKNUM(EDS_DATA[[#This Row],[End]]),"00"))</f>
        <v>201922</v>
      </c>
      <c r="J91" s="5" t="s">
        <v>56</v>
      </c>
      <c r="K91" t="s">
        <v>85</v>
      </c>
      <c r="L91" t="s">
        <v>59</v>
      </c>
      <c r="M91" s="49">
        <v>43604</v>
      </c>
      <c r="N91" s="49">
        <v>43614</v>
      </c>
    </row>
    <row r="92" spans="2:14" x14ac:dyDescent="0.25">
      <c r="B92" s="13">
        <f t="shared" si="2"/>
        <v>73</v>
      </c>
      <c r="C92" s="13">
        <f>1</f>
        <v>1</v>
      </c>
      <c r="D92" s="13">
        <f>YEAR(EDS_DATA[[#This Row],[Start]])</f>
        <v>2019</v>
      </c>
      <c r="E92" s="13">
        <f>YEAR(EDS_DATA[[#This Row],[End]])</f>
        <v>2019</v>
      </c>
      <c r="F92" s="12">
        <f>VALUE(EDS_DATA[[#This Row],[Year_From]]&amp;TEXT(MONTH(EDS_DATA[[#This Row],[Start]]),"00"))</f>
        <v>201905</v>
      </c>
      <c r="G92" s="12">
        <f>VALUE(EDS_DATA[[#This Row],[Year_To]]&amp;TEXT(MONTH(EDS_DATA[[#This Row],[End]]),"00"))</f>
        <v>201906</v>
      </c>
      <c r="H92" s="12">
        <f>VALUE(EDS_DATA[[#This Row],[Year_From]]&amp;TEXT(WEEKNUM(EDS_DATA[[#This Row],[Start]]),"00"))</f>
        <v>201922</v>
      </c>
      <c r="I92" s="12">
        <f>VALUE(EDS_DATA[[#This Row],[Year_To]]&amp;TEXT(WEEKNUM(EDS_DATA[[#This Row],[End]]),"00"))</f>
        <v>201926</v>
      </c>
      <c r="J92" s="5" t="s">
        <v>56</v>
      </c>
      <c r="K92" t="s">
        <v>86</v>
      </c>
      <c r="L92" t="s">
        <v>59</v>
      </c>
      <c r="M92" s="49">
        <v>43615</v>
      </c>
      <c r="N92" s="49">
        <v>43639</v>
      </c>
    </row>
    <row r="93" spans="2:14" x14ac:dyDescent="0.25">
      <c r="B93" s="13">
        <f t="shared" si="2"/>
        <v>74</v>
      </c>
      <c r="C93" s="13">
        <f>1</f>
        <v>1</v>
      </c>
      <c r="D93" s="13">
        <f>YEAR(EDS_DATA[[#This Row],[Start]])</f>
        <v>2019</v>
      </c>
      <c r="E93" s="13">
        <f>YEAR(EDS_DATA[[#This Row],[End]])</f>
        <v>2019</v>
      </c>
      <c r="F93" s="12">
        <f>VALUE(EDS_DATA[[#This Row],[Year_From]]&amp;TEXT(MONTH(EDS_DATA[[#This Row],[Start]]),"00"))</f>
        <v>201911</v>
      </c>
      <c r="G93" s="12">
        <f>VALUE(EDS_DATA[[#This Row],[Year_To]]&amp;TEXT(MONTH(EDS_DATA[[#This Row],[End]]),"00"))</f>
        <v>201911</v>
      </c>
      <c r="H93" s="12">
        <f>VALUE(EDS_DATA[[#This Row],[Year_From]]&amp;TEXT(WEEKNUM(EDS_DATA[[#This Row],[Start]]),"00"))</f>
        <v>201945</v>
      </c>
      <c r="I93" s="12">
        <f>VALUE(EDS_DATA[[#This Row],[Year_To]]&amp;TEXT(WEEKNUM(EDS_DATA[[#This Row],[End]]),"00"))</f>
        <v>201947</v>
      </c>
      <c r="J93" t="s">
        <v>56</v>
      </c>
      <c r="K93" t="s">
        <v>87</v>
      </c>
      <c r="L93" t="s">
        <v>59</v>
      </c>
      <c r="M93" s="49">
        <v>43776</v>
      </c>
      <c r="N93" s="49">
        <v>43786</v>
      </c>
    </row>
    <row r="94" spans="2:14" x14ac:dyDescent="0.25">
      <c r="B94" s="13">
        <f t="shared" si="2"/>
        <v>75</v>
      </c>
      <c r="C94" s="13">
        <f>1</f>
        <v>1</v>
      </c>
      <c r="D94" s="13">
        <f>YEAR(EDS_DATA[[#This Row],[Start]])</f>
        <v>2019</v>
      </c>
      <c r="E94" s="13">
        <f>YEAR(EDS_DATA[[#This Row],[End]])</f>
        <v>2019</v>
      </c>
      <c r="F94" s="12">
        <f>VALUE(EDS_DATA[[#This Row],[Year_From]]&amp;TEXT(MONTH(EDS_DATA[[#This Row],[Start]]),"00"))</f>
        <v>201911</v>
      </c>
      <c r="G94" s="12">
        <f>VALUE(EDS_DATA[[#This Row],[Year_To]]&amp;TEXT(MONTH(EDS_DATA[[#This Row],[End]]),"00"))</f>
        <v>201911</v>
      </c>
      <c r="H94" s="12">
        <f>VALUE(EDS_DATA[[#This Row],[Year_From]]&amp;TEXT(WEEKNUM(EDS_DATA[[#This Row],[Start]]),"00"))</f>
        <v>201947</v>
      </c>
      <c r="I94" s="12">
        <f>VALUE(EDS_DATA[[#This Row],[Year_To]]&amp;TEXT(WEEKNUM(EDS_DATA[[#This Row],[End]]),"00"))</f>
        <v>201948</v>
      </c>
      <c r="J94" s="5" t="s">
        <v>56</v>
      </c>
      <c r="K94" t="s">
        <v>88</v>
      </c>
      <c r="L94" t="s">
        <v>59</v>
      </c>
      <c r="M94" s="49">
        <v>43787</v>
      </c>
      <c r="N94" s="49">
        <v>43797</v>
      </c>
    </row>
    <row r="95" spans="2:14" x14ac:dyDescent="0.25">
      <c r="B95" s="13">
        <f t="shared" si="2"/>
        <v>76</v>
      </c>
      <c r="C95" s="13">
        <f>1</f>
        <v>1</v>
      </c>
      <c r="D95" s="13">
        <f>YEAR(EDS_DATA[[#This Row],[Start]])</f>
        <v>2019</v>
      </c>
      <c r="E95" s="13">
        <f>YEAR(EDS_DATA[[#This Row],[End]])</f>
        <v>2019</v>
      </c>
      <c r="F95" s="12">
        <f>VALUE(EDS_DATA[[#This Row],[Year_From]]&amp;TEXT(MONTH(EDS_DATA[[#This Row],[Start]]),"00"))</f>
        <v>201908</v>
      </c>
      <c r="G95" s="12">
        <f>VALUE(EDS_DATA[[#This Row],[Year_To]]&amp;TEXT(MONTH(EDS_DATA[[#This Row],[End]]),"00"))</f>
        <v>201908</v>
      </c>
      <c r="H95" s="12">
        <f>VALUE(EDS_DATA[[#This Row],[Year_From]]&amp;TEXT(WEEKNUM(EDS_DATA[[#This Row],[Start]]),"00"))</f>
        <v>201933</v>
      </c>
      <c r="I95" s="12">
        <f>VALUE(EDS_DATA[[#This Row],[Year_To]]&amp;TEXT(WEEKNUM(EDS_DATA[[#This Row],[End]]),"00"))</f>
        <v>201934</v>
      </c>
      <c r="J95" s="5" t="s">
        <v>56</v>
      </c>
      <c r="K95" t="s">
        <v>72</v>
      </c>
      <c r="L95" t="s">
        <v>59</v>
      </c>
      <c r="M95" s="49">
        <v>43688</v>
      </c>
      <c r="N95" s="49">
        <v>43698</v>
      </c>
    </row>
    <row r="96" spans="2:14" x14ac:dyDescent="0.25">
      <c r="B96" s="13">
        <f t="shared" si="2"/>
        <v>77</v>
      </c>
      <c r="C96" s="13">
        <f>1</f>
        <v>1</v>
      </c>
      <c r="D96" s="13">
        <f>YEAR(EDS_DATA[[#This Row],[Start]])</f>
        <v>2019</v>
      </c>
      <c r="E96" s="13">
        <f>YEAR(EDS_DATA[[#This Row],[End]])</f>
        <v>2019</v>
      </c>
      <c r="F96" s="12">
        <f>VALUE(EDS_DATA[[#This Row],[Year_From]]&amp;TEXT(MONTH(EDS_DATA[[#This Row],[Start]]),"00"))</f>
        <v>201908</v>
      </c>
      <c r="G96" s="12">
        <f>VALUE(EDS_DATA[[#This Row],[Year_To]]&amp;TEXT(MONTH(EDS_DATA[[#This Row],[End]]),"00"))</f>
        <v>201909</v>
      </c>
      <c r="H96" s="12">
        <f>VALUE(EDS_DATA[[#This Row],[Year_From]]&amp;TEXT(WEEKNUM(EDS_DATA[[#This Row],[Start]]),"00"))</f>
        <v>201934</v>
      </c>
      <c r="I96" s="12">
        <f>VALUE(EDS_DATA[[#This Row],[Year_To]]&amp;TEXT(WEEKNUM(EDS_DATA[[#This Row],[End]]),"00"))</f>
        <v>201936</v>
      </c>
      <c r="J96" s="5" t="s">
        <v>13</v>
      </c>
      <c r="K96" t="s">
        <v>73</v>
      </c>
      <c r="L96" t="s">
        <v>58</v>
      </c>
      <c r="M96" s="49">
        <v>43699</v>
      </c>
      <c r="N96" s="49">
        <v>43709</v>
      </c>
    </row>
    <row r="97" spans="2:14" x14ac:dyDescent="0.25">
      <c r="B97" s="13">
        <f t="shared" si="2"/>
        <v>78</v>
      </c>
      <c r="C97" s="13">
        <f>1</f>
        <v>1</v>
      </c>
      <c r="D97" s="13">
        <f>YEAR(EDS_DATA[[#This Row],[Start]])</f>
        <v>2019</v>
      </c>
      <c r="E97" s="13">
        <f>YEAR(EDS_DATA[[#This Row],[End]])</f>
        <v>2019</v>
      </c>
      <c r="F97" s="12">
        <f>VALUE(EDS_DATA[[#This Row],[Year_From]]&amp;TEXT(MONTH(EDS_DATA[[#This Row],[Start]]),"00"))</f>
        <v>201909</v>
      </c>
      <c r="G97" s="12">
        <f>VALUE(EDS_DATA[[#This Row],[Year_To]]&amp;TEXT(MONTH(EDS_DATA[[#This Row],[End]]),"00"))</f>
        <v>201909</v>
      </c>
      <c r="H97" s="12">
        <f>VALUE(EDS_DATA[[#This Row],[Year_From]]&amp;TEXT(WEEKNUM(EDS_DATA[[#This Row],[Start]]),"00"))</f>
        <v>201936</v>
      </c>
      <c r="I97" s="12">
        <f>VALUE(EDS_DATA[[#This Row],[Year_To]]&amp;TEXT(WEEKNUM(EDS_DATA[[#This Row],[End]]),"00"))</f>
        <v>201937</v>
      </c>
      <c r="J97" s="5" t="s">
        <v>13</v>
      </c>
      <c r="K97" t="s">
        <v>74</v>
      </c>
      <c r="L97" t="s">
        <v>57</v>
      </c>
      <c r="M97" s="49">
        <v>43710</v>
      </c>
      <c r="N97" s="49">
        <v>43720</v>
      </c>
    </row>
    <row r="98" spans="2:14" x14ac:dyDescent="0.25">
      <c r="B98" s="13">
        <f t="shared" si="2"/>
        <v>79</v>
      </c>
      <c r="C98" s="13">
        <f>1</f>
        <v>1</v>
      </c>
      <c r="D98" s="13">
        <f>YEAR(EDS_DATA[[#This Row],[Start]])</f>
        <v>2019</v>
      </c>
      <c r="E98" s="13">
        <f>YEAR(EDS_DATA[[#This Row],[End]])</f>
        <v>2019</v>
      </c>
      <c r="F98" s="13">
        <f>VALUE(EDS_DATA[[#This Row],[Year_From]]&amp;TEXT(MONTH(EDS_DATA[[#This Row],[Start]]),"00"))</f>
        <v>201909</v>
      </c>
      <c r="G98" s="13">
        <f>VALUE(EDS_DATA[[#This Row],[Year_To]]&amp;TEXT(MONTH(EDS_DATA[[#This Row],[End]]),"00"))</f>
        <v>201909</v>
      </c>
      <c r="H98" s="12">
        <f>VALUE(EDS_DATA[[#This Row],[Year_From]]&amp;TEXT(WEEKNUM(EDS_DATA[[#This Row],[Start]]),"00"))</f>
        <v>201937</v>
      </c>
      <c r="I98" s="12">
        <f>VALUE(EDS_DATA[[#This Row],[Year_To]]&amp;TEXT(WEEKNUM(EDS_DATA[[#This Row],[End]]),"00"))</f>
        <v>201939</v>
      </c>
      <c r="J98" s="5" t="s">
        <v>13</v>
      </c>
      <c r="K98" t="s">
        <v>75</v>
      </c>
      <c r="L98" t="s">
        <v>59</v>
      </c>
      <c r="M98" s="49">
        <v>43721</v>
      </c>
      <c r="N98" s="49">
        <v>43731</v>
      </c>
    </row>
    <row r="99" spans="2:14" x14ac:dyDescent="0.25">
      <c r="B99" s="13">
        <f t="shared" si="2"/>
        <v>80</v>
      </c>
      <c r="C99" s="13">
        <f>1</f>
        <v>1</v>
      </c>
      <c r="D99" s="13">
        <f>YEAR(EDS_DATA[[#This Row],[Start]])</f>
        <v>2019</v>
      </c>
      <c r="E99" s="13">
        <f>YEAR(EDS_DATA[[#This Row],[End]])</f>
        <v>2019</v>
      </c>
      <c r="F99" s="13">
        <f>VALUE(EDS_DATA[[#This Row],[Year_From]]&amp;TEXT(MONTH(EDS_DATA[[#This Row],[Start]]),"00"))</f>
        <v>201909</v>
      </c>
      <c r="G99" s="13">
        <f>VALUE(EDS_DATA[[#This Row],[Year_To]]&amp;TEXT(MONTH(EDS_DATA[[#This Row],[End]]),"00"))</f>
        <v>201910</v>
      </c>
      <c r="H99" s="12">
        <f>VALUE(EDS_DATA[[#This Row],[Year_From]]&amp;TEXT(WEEKNUM(EDS_DATA[[#This Row],[Start]]),"00"))</f>
        <v>201939</v>
      </c>
      <c r="I99" s="12">
        <f>VALUE(EDS_DATA[[#This Row],[Year_To]]&amp;TEXT(WEEKNUM(EDS_DATA[[#This Row],[End]]),"00"))</f>
        <v>201940</v>
      </c>
      <c r="J99" s="5" t="s">
        <v>13</v>
      </c>
      <c r="K99" t="s">
        <v>76</v>
      </c>
      <c r="L99" t="s">
        <v>58</v>
      </c>
      <c r="M99" s="49">
        <v>43732</v>
      </c>
      <c r="N99" s="49">
        <v>43742</v>
      </c>
    </row>
    <row r="100" spans="2:14" x14ac:dyDescent="0.25">
      <c r="B100" s="13">
        <f t="shared" si="2"/>
        <v>81</v>
      </c>
      <c r="C100" s="13">
        <f>1</f>
        <v>1</v>
      </c>
      <c r="D100" s="13">
        <f>YEAR(EDS_DATA[[#This Row],[Start]])</f>
        <v>2019</v>
      </c>
      <c r="E100" s="13">
        <f>YEAR(EDS_DATA[[#This Row],[End]])</f>
        <v>2019</v>
      </c>
      <c r="F100" s="13">
        <f>VALUE(EDS_DATA[[#This Row],[Year_From]]&amp;TEXT(MONTH(EDS_DATA[[#This Row],[Start]]),"00"))</f>
        <v>201910</v>
      </c>
      <c r="G100" s="13">
        <f>VALUE(EDS_DATA[[#This Row],[Year_To]]&amp;TEXT(MONTH(EDS_DATA[[#This Row],[End]]),"00"))</f>
        <v>201910</v>
      </c>
      <c r="H100" s="12">
        <f>VALUE(EDS_DATA[[#This Row],[Year_From]]&amp;TEXT(WEEKNUM(EDS_DATA[[#This Row],[Start]]),"00"))</f>
        <v>201940</v>
      </c>
      <c r="I100" s="12">
        <f>VALUE(EDS_DATA[[#This Row],[Year_To]]&amp;TEXT(WEEKNUM(EDS_DATA[[#This Row],[End]]),"00"))</f>
        <v>201942</v>
      </c>
      <c r="J100" s="5" t="s">
        <v>56</v>
      </c>
      <c r="K100" t="s">
        <v>77</v>
      </c>
      <c r="L100" t="s">
        <v>60</v>
      </c>
      <c r="M100" s="49">
        <v>43743</v>
      </c>
      <c r="N100" s="49">
        <v>43753</v>
      </c>
    </row>
    <row r="101" spans="2:14" x14ac:dyDescent="0.25">
      <c r="B101" s="13">
        <f t="shared" si="2"/>
        <v>82</v>
      </c>
      <c r="C101" s="13">
        <f>1</f>
        <v>1</v>
      </c>
      <c r="D101" s="13">
        <f>YEAR(EDS_DATA[[#This Row],[Start]])</f>
        <v>2019</v>
      </c>
      <c r="E101" s="13">
        <f>YEAR(EDS_DATA[[#This Row],[End]])</f>
        <v>2019</v>
      </c>
      <c r="F101" s="13">
        <f>VALUE(EDS_DATA[[#This Row],[Year_From]]&amp;TEXT(MONTH(EDS_DATA[[#This Row],[Start]]),"00"))</f>
        <v>201912</v>
      </c>
      <c r="G101" s="13">
        <f>VALUE(EDS_DATA[[#This Row],[Year_To]]&amp;TEXT(MONTH(EDS_DATA[[#This Row],[End]]),"00"))</f>
        <v>201912</v>
      </c>
      <c r="H101" s="12">
        <f>VALUE(EDS_DATA[[#This Row],[Year_From]]&amp;TEXT(WEEKNUM(EDS_DATA[[#This Row],[Start]]),"00"))</f>
        <v>201949</v>
      </c>
      <c r="I101" s="12">
        <f>VALUE(EDS_DATA[[#This Row],[Year_To]]&amp;TEXT(WEEKNUM(EDS_DATA[[#This Row],[End]]),"00"))</f>
        <v>201951</v>
      </c>
      <c r="J101" t="s">
        <v>56</v>
      </c>
      <c r="K101" t="s">
        <v>72</v>
      </c>
      <c r="L101" t="s">
        <v>61</v>
      </c>
      <c r="M101" s="49">
        <v>43804</v>
      </c>
      <c r="N101" s="49">
        <v>43814</v>
      </c>
    </row>
    <row r="102" spans="2:14" x14ac:dyDescent="0.25">
      <c r="B102" s="13">
        <f t="shared" si="2"/>
        <v>83</v>
      </c>
      <c r="C102" s="13">
        <f>1</f>
        <v>1</v>
      </c>
      <c r="D102" s="13">
        <f>YEAR(EDS_DATA[[#This Row],[Start]])</f>
        <v>2019</v>
      </c>
      <c r="E102" s="13">
        <f>YEAR(EDS_DATA[[#This Row],[End]])</f>
        <v>2019</v>
      </c>
      <c r="F102" s="13">
        <f>VALUE(EDS_DATA[[#This Row],[Year_From]]&amp;TEXT(MONTH(EDS_DATA[[#This Row],[Start]]),"00"))</f>
        <v>201912</v>
      </c>
      <c r="G102" s="13">
        <f>VALUE(EDS_DATA[[#This Row],[Year_To]]&amp;TEXT(MONTH(EDS_DATA[[#This Row],[End]]),"00"))</f>
        <v>201912</v>
      </c>
      <c r="H102" s="12">
        <f>VALUE(EDS_DATA[[#This Row],[Year_From]]&amp;TEXT(WEEKNUM(EDS_DATA[[#This Row],[Start]]),"00"))</f>
        <v>201951</v>
      </c>
      <c r="I102" s="12">
        <f>VALUE(EDS_DATA[[#This Row],[Year_To]]&amp;TEXT(WEEKNUM(EDS_DATA[[#This Row],[End]]),"00"))</f>
        <v>201952</v>
      </c>
      <c r="J102" s="5" t="s">
        <v>56</v>
      </c>
      <c r="K102" t="s">
        <v>73</v>
      </c>
      <c r="L102" t="s">
        <v>62</v>
      </c>
      <c r="M102" s="49">
        <v>43815</v>
      </c>
      <c r="N102" s="49">
        <v>43825</v>
      </c>
    </row>
    <row r="103" spans="2:14" x14ac:dyDescent="0.25">
      <c r="B103" s="13">
        <f t="shared" si="2"/>
        <v>84</v>
      </c>
      <c r="C103" s="13">
        <f>1</f>
        <v>1</v>
      </c>
      <c r="D103" s="13">
        <f>YEAR(EDS_DATA[[#This Row],[Start]])</f>
        <v>2019</v>
      </c>
      <c r="E103" s="13">
        <f>YEAR(EDS_DATA[[#This Row],[End]])</f>
        <v>2020</v>
      </c>
      <c r="F103" s="13">
        <f>VALUE(EDS_DATA[[#This Row],[Year_From]]&amp;TEXT(MONTH(EDS_DATA[[#This Row],[Start]]),"00"))</f>
        <v>201912</v>
      </c>
      <c r="G103" s="13">
        <f>VALUE(EDS_DATA[[#This Row],[Year_To]]&amp;TEXT(MONTH(EDS_DATA[[#This Row],[End]]),"00"))</f>
        <v>202001</v>
      </c>
      <c r="H103" s="12">
        <f>VALUE(EDS_DATA[[#This Row],[Year_From]]&amp;TEXT(WEEKNUM(EDS_DATA[[#This Row],[Start]]),"00"))</f>
        <v>201952</v>
      </c>
      <c r="I103" s="12">
        <f>VALUE(EDS_DATA[[#This Row],[Year_To]]&amp;TEXT(WEEKNUM(EDS_DATA[[#This Row],[End]]),"00"))</f>
        <v>202002</v>
      </c>
      <c r="J103" s="5" t="s">
        <v>56</v>
      </c>
      <c r="K103" t="s">
        <v>74</v>
      </c>
      <c r="L103" t="s">
        <v>63</v>
      </c>
      <c r="M103" s="49">
        <v>43826</v>
      </c>
      <c r="N103" s="49">
        <v>43836</v>
      </c>
    </row>
    <row r="104" spans="2:14" x14ac:dyDescent="0.25">
      <c r="B104" s="13">
        <f t="shared" si="2"/>
        <v>85</v>
      </c>
      <c r="C104" s="13">
        <f>1</f>
        <v>1</v>
      </c>
      <c r="D104" s="13">
        <f>YEAR(EDS_DATA[[#This Row],[Start]])</f>
        <v>2019</v>
      </c>
      <c r="E104" s="13">
        <f>YEAR(EDS_DATA[[#This Row],[End]])</f>
        <v>2019</v>
      </c>
      <c r="F104" s="13">
        <f>VALUE(EDS_DATA[[#This Row],[Year_From]]&amp;TEXT(MONTH(EDS_DATA[[#This Row],[Start]]),"00"))</f>
        <v>201911</v>
      </c>
      <c r="G104" s="13">
        <f>VALUE(EDS_DATA[[#This Row],[Year_To]]&amp;TEXT(MONTH(EDS_DATA[[#This Row],[End]]),"00"))</f>
        <v>201911</v>
      </c>
      <c r="H104" s="12">
        <f>VALUE(EDS_DATA[[#This Row],[Year_From]]&amp;TEXT(WEEKNUM(EDS_DATA[[#This Row],[Start]]),"00"))</f>
        <v>201944</v>
      </c>
      <c r="I104" s="12">
        <f>VALUE(EDS_DATA[[#This Row],[Year_To]]&amp;TEXT(WEEKNUM(EDS_DATA[[#This Row],[End]]),"00"))</f>
        <v>201946</v>
      </c>
      <c r="J104" s="5" t="s">
        <v>56</v>
      </c>
      <c r="K104" t="s">
        <v>75</v>
      </c>
      <c r="L104" t="s">
        <v>64</v>
      </c>
      <c r="M104" s="49">
        <v>43771</v>
      </c>
      <c r="N104" s="49">
        <v>43781</v>
      </c>
    </row>
    <row r="105" spans="2:14" x14ac:dyDescent="0.25">
      <c r="B105" s="13">
        <f t="shared" si="2"/>
        <v>86</v>
      </c>
      <c r="C105" s="13">
        <f>1</f>
        <v>1</v>
      </c>
      <c r="D105" s="13">
        <f>YEAR(EDS_DATA[[#This Row],[Start]])</f>
        <v>2019</v>
      </c>
      <c r="E105" s="13">
        <f>YEAR(EDS_DATA[[#This Row],[End]])</f>
        <v>2019</v>
      </c>
      <c r="F105" s="13">
        <f>VALUE(EDS_DATA[[#This Row],[Year_From]]&amp;TEXT(MONTH(EDS_DATA[[#This Row],[Start]]),"00"))</f>
        <v>201911</v>
      </c>
      <c r="G105" s="13">
        <f>VALUE(EDS_DATA[[#This Row],[Year_To]]&amp;TEXT(MONTH(EDS_DATA[[#This Row],[End]]),"00"))</f>
        <v>201911</v>
      </c>
      <c r="H105" s="12">
        <f>VALUE(EDS_DATA[[#This Row],[Year_From]]&amp;TEXT(WEEKNUM(EDS_DATA[[#This Row],[Start]]),"00"))</f>
        <v>201946</v>
      </c>
      <c r="I105" s="12">
        <f>VALUE(EDS_DATA[[#This Row],[Year_To]]&amp;TEXT(WEEKNUM(EDS_DATA[[#This Row],[End]]),"00"))</f>
        <v>201947</v>
      </c>
      <c r="J105" s="5" t="s">
        <v>56</v>
      </c>
      <c r="K105" t="s">
        <v>76</v>
      </c>
      <c r="L105" t="s">
        <v>65</v>
      </c>
      <c r="M105" s="49">
        <v>43782</v>
      </c>
      <c r="N105" s="49">
        <v>43792</v>
      </c>
    </row>
    <row r="106" spans="2:14" x14ac:dyDescent="0.25">
      <c r="B106" s="13">
        <f t="shared" si="2"/>
        <v>87</v>
      </c>
      <c r="C106" s="13">
        <f>1</f>
        <v>1</v>
      </c>
      <c r="D106" s="13">
        <f>YEAR(EDS_DATA[[#This Row],[Start]])</f>
        <v>2019</v>
      </c>
      <c r="E106" s="13">
        <f>YEAR(EDS_DATA[[#This Row],[End]])</f>
        <v>2019</v>
      </c>
      <c r="F106" s="13">
        <f>VALUE(EDS_DATA[[#This Row],[Year_From]]&amp;TEXT(MONTH(EDS_DATA[[#This Row],[Start]]),"00"))</f>
        <v>201911</v>
      </c>
      <c r="G106" s="13">
        <f>VALUE(EDS_DATA[[#This Row],[Year_To]]&amp;TEXT(MONTH(EDS_DATA[[#This Row],[End]]),"00"))</f>
        <v>201912</v>
      </c>
      <c r="H106" s="12">
        <f>VALUE(EDS_DATA[[#This Row],[Year_From]]&amp;TEXT(WEEKNUM(EDS_DATA[[#This Row],[Start]]),"00"))</f>
        <v>201948</v>
      </c>
      <c r="I106" s="12">
        <f>VALUE(EDS_DATA[[#This Row],[Year_To]]&amp;TEXT(WEEKNUM(EDS_DATA[[#This Row],[End]]),"00"))</f>
        <v>201949</v>
      </c>
      <c r="J106" s="5" t="s">
        <v>56</v>
      </c>
      <c r="K106" t="s">
        <v>77</v>
      </c>
      <c r="L106" s="5" t="s">
        <v>66</v>
      </c>
      <c r="M106" s="49">
        <v>43793</v>
      </c>
      <c r="N106" s="49">
        <v>43803</v>
      </c>
    </row>
    <row r="107" spans="2:14" x14ac:dyDescent="0.25">
      <c r="B107" s="13">
        <f t="shared" si="2"/>
        <v>88</v>
      </c>
      <c r="C107" s="13">
        <f>1</f>
        <v>1</v>
      </c>
      <c r="D107" s="13">
        <f>YEAR(EDS_DATA[[#This Row],[Start]])</f>
        <v>2019</v>
      </c>
      <c r="E107" s="13">
        <f>YEAR(EDS_DATA[[#This Row],[End]])</f>
        <v>2019</v>
      </c>
      <c r="F107" s="13">
        <f>VALUE(EDS_DATA[[#This Row],[Year_From]]&amp;TEXT(MONTH(EDS_DATA[[#This Row],[Start]]),"00"))</f>
        <v>201912</v>
      </c>
      <c r="G107" s="13">
        <f>VALUE(EDS_DATA[[#This Row],[Year_To]]&amp;TEXT(MONTH(EDS_DATA[[#This Row],[End]]),"00"))</f>
        <v>201912</v>
      </c>
      <c r="H107" s="12">
        <f>VALUE(EDS_DATA[[#This Row],[Year_From]]&amp;TEXT(WEEKNUM(EDS_DATA[[#This Row],[Start]]),"00"))</f>
        <v>201949</v>
      </c>
      <c r="I107" s="12">
        <f>VALUE(EDS_DATA[[#This Row],[Year_To]]&amp;TEXT(WEEKNUM(EDS_DATA[[#This Row],[End]]),"00"))</f>
        <v>201951</v>
      </c>
      <c r="J107" s="5" t="s">
        <v>56</v>
      </c>
      <c r="K107" t="s">
        <v>78</v>
      </c>
      <c r="L107" t="s">
        <v>57</v>
      </c>
      <c r="M107" s="49">
        <v>43804</v>
      </c>
      <c r="N107" s="49">
        <v>43814</v>
      </c>
    </row>
    <row r="108" spans="2:14" x14ac:dyDescent="0.25">
      <c r="B108" s="13">
        <f t="shared" si="2"/>
        <v>89</v>
      </c>
      <c r="C108" s="13">
        <f>1</f>
        <v>1</v>
      </c>
      <c r="D108" s="13">
        <f>YEAR(EDS_DATA[[#This Row],[Start]])</f>
        <v>2018</v>
      </c>
      <c r="E108" s="13">
        <f>YEAR(EDS_DATA[[#This Row],[End]])</f>
        <v>2018</v>
      </c>
      <c r="F108" s="13">
        <f>VALUE(EDS_DATA[[#This Row],[Year_From]]&amp;TEXT(MONTH(EDS_DATA[[#This Row],[Start]]),"00"))</f>
        <v>201811</v>
      </c>
      <c r="G108" s="13">
        <f>VALUE(EDS_DATA[[#This Row],[Year_To]]&amp;TEXT(MONTH(EDS_DATA[[#This Row],[End]]),"00"))</f>
        <v>201811</v>
      </c>
      <c r="H108" s="12">
        <f>VALUE(EDS_DATA[[#This Row],[Year_From]]&amp;TEXT(WEEKNUM(EDS_DATA[[#This Row],[Start]]),"00"))</f>
        <v>201844</v>
      </c>
      <c r="I108" s="12">
        <f>VALUE(EDS_DATA[[#This Row],[Year_To]]&amp;TEXT(WEEKNUM(EDS_DATA[[#This Row],[End]]),"00"))</f>
        <v>201847</v>
      </c>
      <c r="J108" t="s">
        <v>6</v>
      </c>
      <c r="K108" t="s">
        <v>79</v>
      </c>
      <c r="L108" t="s">
        <v>57</v>
      </c>
      <c r="M108" s="49">
        <v>43405</v>
      </c>
      <c r="N108" s="49">
        <v>43424</v>
      </c>
    </row>
    <row r="109" spans="2:14" x14ac:dyDescent="0.25">
      <c r="B109" s="13">
        <f t="shared" si="2"/>
        <v>90</v>
      </c>
      <c r="C109" s="13">
        <f>1</f>
        <v>1</v>
      </c>
      <c r="D109" s="13">
        <f>YEAR(EDS_DATA[[#This Row],[Start]])</f>
        <v>2018</v>
      </c>
      <c r="E109" s="13">
        <f>YEAR(EDS_DATA[[#This Row],[End]])</f>
        <v>2018</v>
      </c>
      <c r="F109" s="13">
        <f>VALUE(EDS_DATA[[#This Row],[Year_From]]&amp;TEXT(MONTH(EDS_DATA[[#This Row],[Start]]),"00"))</f>
        <v>201811</v>
      </c>
      <c r="G109" s="13">
        <f>VALUE(EDS_DATA[[#This Row],[Year_To]]&amp;TEXT(MONTH(EDS_DATA[[#This Row],[End]]),"00"))</f>
        <v>201811</v>
      </c>
      <c r="H109" s="12">
        <f>VALUE(EDS_DATA[[#This Row],[Year_From]]&amp;TEXT(WEEKNUM(EDS_DATA[[#This Row],[Start]]),"00"))</f>
        <v>201847</v>
      </c>
      <c r="I109" s="12">
        <f>VALUE(EDS_DATA[[#This Row],[Year_To]]&amp;TEXT(WEEKNUM(EDS_DATA[[#This Row],[End]]),"00"))</f>
        <v>201848</v>
      </c>
      <c r="J109" t="s">
        <v>6</v>
      </c>
      <c r="K109" t="s">
        <v>80</v>
      </c>
      <c r="L109" t="s">
        <v>57</v>
      </c>
      <c r="M109" s="49">
        <v>43425</v>
      </c>
      <c r="N109" s="49">
        <v>43429</v>
      </c>
    </row>
    <row r="110" spans="2:14" x14ac:dyDescent="0.25">
      <c r="B110" s="13">
        <f t="shared" si="2"/>
        <v>91</v>
      </c>
      <c r="C110" s="13">
        <f>1</f>
        <v>1</v>
      </c>
      <c r="D110" s="13">
        <f>YEAR(EDS_DATA[[#This Row],[Start]])</f>
        <v>2018</v>
      </c>
      <c r="E110" s="13">
        <f>YEAR(EDS_DATA[[#This Row],[End]])</f>
        <v>2018</v>
      </c>
      <c r="F110" s="13">
        <f>VALUE(EDS_DATA[[#This Row],[Year_From]]&amp;TEXT(MONTH(EDS_DATA[[#This Row],[Start]]),"00"))</f>
        <v>201811</v>
      </c>
      <c r="G110" s="13">
        <f>VALUE(EDS_DATA[[#This Row],[Year_To]]&amp;TEXT(MONTH(EDS_DATA[[#This Row],[End]]),"00"))</f>
        <v>201812</v>
      </c>
      <c r="H110" s="12">
        <f>VALUE(EDS_DATA[[#This Row],[Year_From]]&amp;TEXT(WEEKNUM(EDS_DATA[[#This Row],[Start]]),"00"))</f>
        <v>201848</v>
      </c>
      <c r="I110" s="12">
        <f>VALUE(EDS_DATA[[#This Row],[Year_To]]&amp;TEXT(WEEKNUM(EDS_DATA[[#This Row],[End]]),"00"))</f>
        <v>201848</v>
      </c>
      <c r="J110" t="s">
        <v>6</v>
      </c>
      <c r="K110" t="s">
        <v>81</v>
      </c>
      <c r="L110" s="5" t="s">
        <v>66</v>
      </c>
      <c r="M110" s="49">
        <v>43434</v>
      </c>
      <c r="N110" s="49">
        <v>43435</v>
      </c>
    </row>
    <row r="111" spans="2:14" x14ac:dyDescent="0.25">
      <c r="B111" s="13">
        <f t="shared" si="2"/>
        <v>92</v>
      </c>
      <c r="C111" s="13">
        <f>1</f>
        <v>1</v>
      </c>
      <c r="D111" s="13">
        <f>YEAR(EDS_DATA[[#This Row],[Start]])</f>
        <v>2019</v>
      </c>
      <c r="E111" s="13">
        <f>YEAR(EDS_DATA[[#This Row],[End]])</f>
        <v>2020</v>
      </c>
      <c r="F111" s="13">
        <f>VALUE(EDS_DATA[[#This Row],[Year_From]]&amp;TEXT(MONTH(EDS_DATA[[#This Row],[Start]]),"00"))</f>
        <v>201912</v>
      </c>
      <c r="G111" s="13">
        <f>VALUE(EDS_DATA[[#This Row],[Year_To]]&amp;TEXT(MONTH(EDS_DATA[[#This Row],[End]]),"00"))</f>
        <v>202001</v>
      </c>
      <c r="H111" s="12">
        <f>VALUE(EDS_DATA[[#This Row],[Year_From]]&amp;TEXT(WEEKNUM(EDS_DATA[[#This Row],[Start]]),"00"))</f>
        <v>201952</v>
      </c>
      <c r="I111" s="12">
        <f>VALUE(EDS_DATA[[#This Row],[Year_To]]&amp;TEXT(WEEKNUM(EDS_DATA[[#This Row],[End]]),"00"))</f>
        <v>202002</v>
      </c>
      <c r="J111" t="s">
        <v>6</v>
      </c>
      <c r="K111" t="s">
        <v>89</v>
      </c>
      <c r="L111" t="s">
        <v>57</v>
      </c>
      <c r="M111" s="49">
        <v>43826</v>
      </c>
      <c r="N111" s="49">
        <v>43836</v>
      </c>
    </row>
    <row r="112" spans="2:14" x14ac:dyDescent="0.25">
      <c r="B112" s="13">
        <f t="shared" si="2"/>
        <v>93</v>
      </c>
      <c r="C112" s="13">
        <f>1</f>
        <v>1</v>
      </c>
      <c r="D112" s="13">
        <f>YEAR(EDS_DATA[[#This Row],[Start]])</f>
        <v>2017</v>
      </c>
      <c r="E112" s="13">
        <f>YEAR(EDS_DATA[[#This Row],[End]])</f>
        <v>2020</v>
      </c>
      <c r="F112" s="13">
        <f>VALUE(EDS_DATA[[#This Row],[Year_From]]&amp;TEXT(MONTH(EDS_DATA[[#This Row],[Start]]),"00"))</f>
        <v>201701</v>
      </c>
      <c r="G112" s="13">
        <f>VALUE(EDS_DATA[[#This Row],[Year_To]]&amp;TEXT(MONTH(EDS_DATA[[#This Row],[End]]),"00"))</f>
        <v>202001</v>
      </c>
      <c r="H112" s="12">
        <f>VALUE(EDS_DATA[[#This Row],[Year_From]]&amp;TEXT(WEEKNUM(EDS_DATA[[#This Row],[Start]]),"00"))</f>
        <v>201701</v>
      </c>
      <c r="I112" s="12">
        <f>VALUE(EDS_DATA[[#This Row],[Year_To]]&amp;TEXT(WEEKNUM(EDS_DATA[[#This Row],[End]]),"00"))</f>
        <v>202003</v>
      </c>
      <c r="J112" t="s">
        <v>6</v>
      </c>
      <c r="K112" t="s">
        <v>82</v>
      </c>
      <c r="L112" t="s">
        <v>57</v>
      </c>
      <c r="M112" s="49">
        <v>42742</v>
      </c>
      <c r="N112" s="49">
        <v>43847</v>
      </c>
    </row>
    <row r="113" spans="2:14" x14ac:dyDescent="0.25">
      <c r="B113" s="13">
        <f t="shared" si="2"/>
        <v>94</v>
      </c>
      <c r="C113" s="13">
        <f>1</f>
        <v>1</v>
      </c>
      <c r="D113" s="13">
        <f>YEAR(EDS_DATA[[#This Row],[Start]])</f>
        <v>2019</v>
      </c>
      <c r="E113" s="13">
        <f>YEAR(EDS_DATA[[#This Row],[End]])</f>
        <v>2020</v>
      </c>
      <c r="F113" s="13">
        <f>VALUE(EDS_DATA[[#This Row],[Year_From]]&amp;TEXT(MONTH(EDS_DATA[[#This Row],[Start]]),"00"))</f>
        <v>201912</v>
      </c>
      <c r="G113" s="13">
        <f>VALUE(EDS_DATA[[#This Row],[Year_To]]&amp;TEXT(MONTH(EDS_DATA[[#This Row],[End]]),"00"))</f>
        <v>202001</v>
      </c>
      <c r="H113" s="12">
        <f>VALUE(EDS_DATA[[#This Row],[Year_From]]&amp;TEXT(WEEKNUM(EDS_DATA[[#This Row],[Start]]),"00"))</f>
        <v>201952</v>
      </c>
      <c r="I113" s="12">
        <f>VALUE(EDS_DATA[[#This Row],[Year_To]]&amp;TEXT(WEEKNUM(EDS_DATA[[#This Row],[End]]),"00"))</f>
        <v>202002</v>
      </c>
      <c r="J113" t="s">
        <v>6</v>
      </c>
      <c r="K113" t="s">
        <v>83</v>
      </c>
      <c r="L113" t="s">
        <v>57</v>
      </c>
      <c r="M113" s="49">
        <v>43826</v>
      </c>
      <c r="N113" s="49">
        <v>43836</v>
      </c>
    </row>
    <row r="114" spans="2:14" x14ac:dyDescent="0.25">
      <c r="B114" s="13">
        <f t="shared" si="2"/>
        <v>95</v>
      </c>
      <c r="C114" s="13">
        <f>1</f>
        <v>1</v>
      </c>
      <c r="D114" s="13">
        <f>YEAR(EDS_DATA[[#This Row],[Start]])</f>
        <v>2018</v>
      </c>
      <c r="E114" s="13">
        <f>YEAR(EDS_DATA[[#This Row],[End]])</f>
        <v>2018</v>
      </c>
      <c r="F114" s="13">
        <f>VALUE(EDS_DATA[[#This Row],[Year_From]]&amp;TEXT(MONTH(EDS_DATA[[#This Row],[Start]]),"00"))</f>
        <v>201812</v>
      </c>
      <c r="G114" s="13">
        <f>VALUE(EDS_DATA[[#This Row],[Year_To]]&amp;TEXT(MONTH(EDS_DATA[[#This Row],[End]]),"00"))</f>
        <v>201812</v>
      </c>
      <c r="H114" s="13">
        <f>VALUE(EDS_DATA[[#This Row],[Year_From]]&amp;TEXT(WEEKNUM(EDS_DATA[[#This Row],[Start]]),"00"))</f>
        <v>201850</v>
      </c>
      <c r="I114" s="13">
        <f>VALUE(EDS_DATA[[#This Row],[Year_To]]&amp;TEXT(WEEKNUM(EDS_DATA[[#This Row],[End]]),"00"))</f>
        <v>201851</v>
      </c>
      <c r="J114" t="s">
        <v>13</v>
      </c>
      <c r="K114" t="s">
        <v>72</v>
      </c>
      <c r="L114" t="s">
        <v>68</v>
      </c>
      <c r="M114" s="49">
        <v>43449</v>
      </c>
      <c r="N114" s="49">
        <v>43454</v>
      </c>
    </row>
    <row r="115" spans="2:14" x14ac:dyDescent="0.25">
      <c r="B115" s="13">
        <f t="shared" si="2"/>
        <v>96</v>
      </c>
      <c r="C115" s="13">
        <f>1</f>
        <v>1</v>
      </c>
      <c r="D115" s="13">
        <f>YEAR(EDS_DATA[[#This Row],[Start]])</f>
        <v>2019</v>
      </c>
      <c r="E115" s="13">
        <f>YEAR(EDS_DATA[[#This Row],[End]])</f>
        <v>2019</v>
      </c>
      <c r="F115" s="13">
        <f>VALUE(EDS_DATA[[#This Row],[Year_From]]&amp;TEXT(MONTH(EDS_DATA[[#This Row],[Start]]),"00"))</f>
        <v>201901</v>
      </c>
      <c r="G115" s="13">
        <f>VALUE(EDS_DATA[[#This Row],[Year_To]]&amp;TEXT(MONTH(EDS_DATA[[#This Row],[End]]),"00"))</f>
        <v>201901</v>
      </c>
      <c r="H115" s="13">
        <f>VALUE(EDS_DATA[[#This Row],[Year_From]]&amp;TEXT(WEEKNUM(EDS_DATA[[#This Row],[Start]]),"00"))</f>
        <v>201901</v>
      </c>
      <c r="I115" s="13">
        <f>VALUE(EDS_DATA[[#This Row],[Year_To]]&amp;TEXT(WEEKNUM(EDS_DATA[[#This Row],[End]]),"00"))</f>
        <v>201904</v>
      </c>
      <c r="J115" t="s">
        <v>34</v>
      </c>
      <c r="K115" t="s">
        <v>73</v>
      </c>
      <c r="L115" t="s">
        <v>69</v>
      </c>
      <c r="M115" s="49">
        <v>43466</v>
      </c>
      <c r="N115" s="49">
        <v>43485</v>
      </c>
    </row>
    <row r="116" spans="2:14" x14ac:dyDescent="0.25">
      <c r="B116" s="13">
        <f t="shared" ref="B116:B122" si="3">ROW()-19</f>
        <v>97</v>
      </c>
      <c r="C116" s="13">
        <f>1</f>
        <v>1</v>
      </c>
      <c r="D116" s="13">
        <f>YEAR(EDS_DATA[[#This Row],[Start]])</f>
        <v>2019</v>
      </c>
      <c r="E116" s="13">
        <f>YEAR(EDS_DATA[[#This Row],[End]])</f>
        <v>2019</v>
      </c>
      <c r="F116" s="13">
        <f>VALUE(EDS_DATA[[#This Row],[Year_From]]&amp;TEXT(MONTH(EDS_DATA[[#This Row],[Start]]),"00"))</f>
        <v>201901</v>
      </c>
      <c r="G116" s="13">
        <f>VALUE(EDS_DATA[[#This Row],[Year_To]]&amp;TEXT(MONTH(EDS_DATA[[#This Row],[End]]),"00"))</f>
        <v>201901</v>
      </c>
      <c r="H116" s="13">
        <f>VALUE(EDS_DATA[[#This Row],[Year_From]]&amp;TEXT(WEEKNUM(EDS_DATA[[#This Row],[Start]]),"00"))</f>
        <v>201903</v>
      </c>
      <c r="I116" s="13">
        <f>VALUE(EDS_DATA[[#This Row],[Year_To]]&amp;TEXT(WEEKNUM(EDS_DATA[[#This Row],[End]]),"00"))</f>
        <v>201904</v>
      </c>
      <c r="J116" t="s">
        <v>35</v>
      </c>
      <c r="K116" t="s">
        <v>77</v>
      </c>
      <c r="L116" t="s">
        <v>70</v>
      </c>
      <c r="M116" s="49">
        <v>43480</v>
      </c>
      <c r="N116" s="49">
        <v>43490</v>
      </c>
    </row>
    <row r="117" spans="2:14" x14ac:dyDescent="0.25">
      <c r="B117" s="13">
        <f t="shared" si="3"/>
        <v>98</v>
      </c>
      <c r="C117" s="13">
        <f>1</f>
        <v>1</v>
      </c>
      <c r="D117" s="13">
        <f>YEAR(EDS_DATA[[#This Row],[Start]])</f>
        <v>2019</v>
      </c>
      <c r="E117" s="13">
        <f>YEAR(EDS_DATA[[#This Row],[End]])</f>
        <v>2019</v>
      </c>
      <c r="F117" s="13">
        <f>VALUE(EDS_DATA[[#This Row],[Year_From]]&amp;TEXT(MONTH(EDS_DATA[[#This Row],[Start]]),"00"))</f>
        <v>201901</v>
      </c>
      <c r="G117" s="13">
        <f>VALUE(EDS_DATA[[#This Row],[Year_To]]&amp;TEXT(MONTH(EDS_DATA[[#This Row],[End]]),"00"))</f>
        <v>201903</v>
      </c>
      <c r="H117" s="13">
        <f>VALUE(EDS_DATA[[#This Row],[Year_From]]&amp;TEXT(WEEKNUM(EDS_DATA[[#This Row],[Start]]),"00"))</f>
        <v>201901</v>
      </c>
      <c r="I117" s="13">
        <f>VALUE(EDS_DATA[[#This Row],[Year_To]]&amp;TEXT(WEEKNUM(EDS_DATA[[#This Row],[End]]),"00"))</f>
        <v>201909</v>
      </c>
      <c r="J117" t="s">
        <v>36</v>
      </c>
      <c r="K117" t="s">
        <v>78</v>
      </c>
      <c r="L117" s="5" t="s">
        <v>70</v>
      </c>
      <c r="M117" s="49">
        <v>43468</v>
      </c>
      <c r="N117" s="49">
        <v>43525</v>
      </c>
    </row>
    <row r="118" spans="2:14" x14ac:dyDescent="0.25">
      <c r="B118" s="13">
        <f t="shared" si="3"/>
        <v>99</v>
      </c>
      <c r="C118" s="13">
        <f>1</f>
        <v>1</v>
      </c>
      <c r="D118" s="13">
        <f>YEAR(EDS_DATA[[#This Row],[Start]])</f>
        <v>2019</v>
      </c>
      <c r="E118" s="13">
        <f>YEAR(EDS_DATA[[#This Row],[End]])</f>
        <v>2019</v>
      </c>
      <c r="F118" s="13">
        <f>VALUE(EDS_DATA[[#This Row],[Year_From]]&amp;TEXT(MONTH(EDS_DATA[[#This Row],[Start]]),"00"))</f>
        <v>201901</v>
      </c>
      <c r="G118" s="13">
        <f>VALUE(EDS_DATA[[#This Row],[Year_To]]&amp;TEXT(MONTH(EDS_DATA[[#This Row],[End]]),"00"))</f>
        <v>201901</v>
      </c>
      <c r="H118" s="13">
        <f>VALUE(EDS_DATA[[#This Row],[Year_From]]&amp;TEXT(WEEKNUM(EDS_DATA[[#This Row],[Start]]),"00"))</f>
        <v>201902</v>
      </c>
      <c r="I118" s="13">
        <f>VALUE(EDS_DATA[[#This Row],[Year_To]]&amp;TEXT(WEEKNUM(EDS_DATA[[#This Row],[End]]),"00"))</f>
        <v>201904</v>
      </c>
      <c r="J118" t="s">
        <v>37</v>
      </c>
      <c r="K118" t="s">
        <v>75</v>
      </c>
      <c r="L118" s="5" t="s">
        <v>70</v>
      </c>
      <c r="M118" s="49">
        <v>43476</v>
      </c>
      <c r="N118" s="49">
        <v>43486</v>
      </c>
    </row>
    <row r="119" spans="2:14" x14ac:dyDescent="0.25">
      <c r="B119" s="13">
        <f t="shared" si="3"/>
        <v>100</v>
      </c>
      <c r="C119" s="13">
        <f>1</f>
        <v>1</v>
      </c>
      <c r="D119" s="13">
        <f>YEAR(EDS_DATA[[#This Row],[Start]])</f>
        <v>2019</v>
      </c>
      <c r="E119" s="13">
        <f>YEAR(EDS_DATA[[#This Row],[End]])</f>
        <v>2019</v>
      </c>
      <c r="F119" s="13">
        <f>VALUE(EDS_DATA[[#This Row],[Year_From]]&amp;TEXT(MONTH(EDS_DATA[[#This Row],[Start]]),"00"))</f>
        <v>201902</v>
      </c>
      <c r="G119" s="13">
        <f>VALUE(EDS_DATA[[#This Row],[Year_To]]&amp;TEXT(MONTH(EDS_DATA[[#This Row],[End]]),"00"))</f>
        <v>201902</v>
      </c>
      <c r="H119" s="13">
        <f>VALUE(EDS_DATA[[#This Row],[Year_From]]&amp;TEXT(WEEKNUM(EDS_DATA[[#This Row],[Start]]),"00"))</f>
        <v>201905</v>
      </c>
      <c r="I119" s="13">
        <f>VALUE(EDS_DATA[[#This Row],[Year_To]]&amp;TEXT(WEEKNUM(EDS_DATA[[#This Row],[End]]),"00"))</f>
        <v>201908</v>
      </c>
      <c r="J119" t="s">
        <v>56</v>
      </c>
      <c r="K119" t="s">
        <v>72</v>
      </c>
      <c r="L119" t="s">
        <v>70</v>
      </c>
      <c r="M119" s="49">
        <v>43497</v>
      </c>
      <c r="N119" s="49">
        <v>43517</v>
      </c>
    </row>
    <row r="120" spans="2:14" x14ac:dyDescent="0.25">
      <c r="B120" s="13">
        <f t="shared" si="3"/>
        <v>101</v>
      </c>
      <c r="C120" s="13">
        <f>1</f>
        <v>1</v>
      </c>
      <c r="D120" s="13">
        <f>YEAR(EDS_DATA[[#This Row],[Start]])</f>
        <v>2019</v>
      </c>
      <c r="E120" s="13">
        <f>YEAR(EDS_DATA[[#This Row],[End]])</f>
        <v>2019</v>
      </c>
      <c r="F120" s="13">
        <f>VALUE(EDS_DATA[[#This Row],[Year_From]]&amp;TEXT(MONTH(EDS_DATA[[#This Row],[Start]]),"00"))</f>
        <v>201902</v>
      </c>
      <c r="G120" s="13">
        <f>VALUE(EDS_DATA[[#This Row],[Year_To]]&amp;TEXT(MONTH(EDS_DATA[[#This Row],[End]]),"00"))</f>
        <v>201903</v>
      </c>
      <c r="H120" s="13">
        <f>VALUE(EDS_DATA[[#This Row],[Year_From]]&amp;TEXT(WEEKNUM(EDS_DATA[[#This Row],[Start]]),"00"))</f>
        <v>201908</v>
      </c>
      <c r="I120" s="13">
        <f>VALUE(EDS_DATA[[#This Row],[Year_To]]&amp;TEXT(WEEKNUM(EDS_DATA[[#This Row],[End]]),"00"))</f>
        <v>201909</v>
      </c>
      <c r="J120" t="s">
        <v>56</v>
      </c>
      <c r="K120" t="s">
        <v>76</v>
      </c>
      <c r="L120" t="s">
        <v>70</v>
      </c>
      <c r="M120" s="49">
        <v>43518</v>
      </c>
      <c r="N120" s="49">
        <v>43525</v>
      </c>
    </row>
    <row r="121" spans="2:14" x14ac:dyDescent="0.25">
      <c r="B121" s="13">
        <f t="shared" si="3"/>
        <v>102</v>
      </c>
      <c r="C121" s="13">
        <f>1</f>
        <v>1</v>
      </c>
      <c r="D121" s="13">
        <f>YEAR(EDS_DATA[[#This Row],[Start]])</f>
        <v>2019</v>
      </c>
      <c r="E121" s="13">
        <f>YEAR(EDS_DATA[[#This Row],[End]])</f>
        <v>2019</v>
      </c>
      <c r="F121" s="13">
        <f>VALUE(EDS_DATA[[#This Row],[Year_From]]&amp;TEXT(MONTH(EDS_DATA[[#This Row],[Start]]),"00"))</f>
        <v>201902</v>
      </c>
      <c r="G121" s="13">
        <f>VALUE(EDS_DATA[[#This Row],[Year_To]]&amp;TEXT(MONTH(EDS_DATA[[#This Row],[End]]),"00"))</f>
        <v>201903</v>
      </c>
      <c r="H121" s="13">
        <f>VALUE(EDS_DATA[[#This Row],[Year_From]]&amp;TEXT(WEEKNUM(EDS_DATA[[#This Row],[Start]]),"00"))</f>
        <v>201908</v>
      </c>
      <c r="I121" s="13">
        <f>VALUE(EDS_DATA[[#This Row],[Year_To]]&amp;TEXT(WEEKNUM(EDS_DATA[[#This Row],[End]]),"00"))</f>
        <v>201911</v>
      </c>
      <c r="J121" t="s">
        <v>13</v>
      </c>
      <c r="K121" t="s">
        <v>77</v>
      </c>
      <c r="L121" t="s">
        <v>71</v>
      </c>
      <c r="M121" s="49">
        <v>43514</v>
      </c>
      <c r="N121" s="49">
        <v>43539</v>
      </c>
    </row>
    <row r="122" spans="2:14" x14ac:dyDescent="0.25">
      <c r="B122" s="13">
        <f t="shared" si="3"/>
        <v>103</v>
      </c>
      <c r="C122" s="13">
        <f>1</f>
        <v>1</v>
      </c>
      <c r="D122" s="13">
        <f>YEAR(EDS_DATA[[#This Row],[Start]])</f>
        <v>2019</v>
      </c>
      <c r="E122" s="13">
        <f>YEAR(EDS_DATA[[#This Row],[End]])</f>
        <v>2019</v>
      </c>
      <c r="F122" s="13">
        <f>VALUE(EDS_DATA[[#This Row],[Year_From]]&amp;TEXT(MONTH(EDS_DATA[[#This Row],[Start]]),"00"))</f>
        <v>201901</v>
      </c>
      <c r="G122" s="13">
        <f>VALUE(EDS_DATA[[#This Row],[Year_To]]&amp;TEXT(MONTH(EDS_DATA[[#This Row],[End]]),"00"))</f>
        <v>201902</v>
      </c>
      <c r="H122" s="13">
        <f>VALUE(EDS_DATA[[#This Row],[Year_From]]&amp;TEXT(WEEKNUM(EDS_DATA[[#This Row],[Start]]),"00"))</f>
        <v>201905</v>
      </c>
      <c r="I122" s="13">
        <f>VALUE(EDS_DATA[[#This Row],[Year_To]]&amp;TEXT(WEEKNUM(EDS_DATA[[#This Row],[End]]),"00"))</f>
        <v>201908</v>
      </c>
      <c r="J122" t="s">
        <v>37</v>
      </c>
      <c r="K122" t="s">
        <v>76</v>
      </c>
      <c r="L122" t="s">
        <v>71</v>
      </c>
      <c r="M122" s="49">
        <v>43494</v>
      </c>
      <c r="N122" s="49">
        <v>43516</v>
      </c>
    </row>
  </sheetData>
  <mergeCells count="2">
    <mergeCell ref="B9:I9"/>
    <mergeCell ref="J9:N9"/>
  </mergeCells>
  <dataValidations disablePrompts="1" count="1">
    <dataValidation type="list" allowBlank="1" showInputMessage="1" showErrorMessage="1" sqref="K20:K122" xr:uid="{00000000-0002-0000-0100-000000000000}">
      <formula1>EDS_ACTIVITY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5"/>
  <dimension ref="B1:L41"/>
  <sheetViews>
    <sheetView topLeftCell="A7" workbookViewId="0">
      <selection activeCell="N25" sqref="N25"/>
    </sheetView>
  </sheetViews>
  <sheetFormatPr defaultRowHeight="15" x14ac:dyDescent="0.25"/>
  <cols>
    <col min="1" max="1" width="11.7109375" customWidth="1"/>
    <col min="2" max="2" width="13.5703125" customWidth="1"/>
    <col min="3" max="3" width="30.28515625" customWidth="1"/>
    <col min="4" max="5" width="3" customWidth="1"/>
    <col min="6" max="6" width="2.7109375" customWidth="1"/>
    <col min="7" max="7" width="39.28515625" customWidth="1"/>
    <col min="8" max="8" width="22.140625" customWidth="1"/>
    <col min="9" max="9" width="25.7109375" customWidth="1"/>
    <col min="10" max="10" width="27.7109375" customWidth="1"/>
    <col min="11" max="11" width="15.140625" customWidth="1"/>
  </cols>
  <sheetData>
    <row r="1" spans="2:12" x14ac:dyDescent="0.25">
      <c r="B1" s="5"/>
      <c r="C1" s="5"/>
      <c r="D1" s="5"/>
    </row>
    <row r="2" spans="2:12" x14ac:dyDescent="0.25">
      <c r="B2" s="5"/>
      <c r="C2" s="5"/>
      <c r="D2" s="5"/>
      <c r="H2" s="1" t="s">
        <v>3</v>
      </c>
      <c r="I2" s="1" t="s">
        <v>1</v>
      </c>
      <c r="J2" s="1" t="s">
        <v>2</v>
      </c>
    </row>
    <row r="3" spans="2:12" ht="4.5" customHeight="1" x14ac:dyDescent="0.25">
      <c r="B3" s="5"/>
      <c r="C3" s="5"/>
      <c r="D3" s="5"/>
      <c r="H3" s="38"/>
      <c r="I3" s="38"/>
      <c r="J3" s="38"/>
    </row>
    <row r="4" spans="2:12" x14ac:dyDescent="0.25">
      <c r="B4" s="5"/>
      <c r="C4" s="5"/>
      <c r="D4" s="5"/>
      <c r="H4" s="9" t="s">
        <v>4</v>
      </c>
      <c r="I4" s="9" t="s">
        <v>14</v>
      </c>
      <c r="J4" s="9" t="s">
        <v>57</v>
      </c>
      <c r="L4" s="39" t="s">
        <v>102</v>
      </c>
    </row>
    <row r="5" spans="2:12" x14ac:dyDescent="0.25">
      <c r="B5" s="5"/>
      <c r="C5" s="5"/>
      <c r="D5" s="5"/>
      <c r="H5" s="9" t="s">
        <v>5</v>
      </c>
      <c r="I5" s="9" t="s">
        <v>15</v>
      </c>
      <c r="J5" s="9" t="s">
        <v>59</v>
      </c>
      <c r="L5" t="s">
        <v>41</v>
      </c>
    </row>
    <row r="6" spans="2:12" x14ac:dyDescent="0.25">
      <c r="B6" s="5"/>
      <c r="C6" s="5"/>
      <c r="D6" s="5"/>
      <c r="H6" s="9" t="s">
        <v>6</v>
      </c>
      <c r="I6" s="9" t="s">
        <v>16</v>
      </c>
      <c r="J6" s="9" t="s">
        <v>58</v>
      </c>
      <c r="L6" t="s">
        <v>42</v>
      </c>
    </row>
    <row r="7" spans="2:12" x14ac:dyDescent="0.25">
      <c r="B7" s="5"/>
      <c r="C7" s="5"/>
      <c r="D7" s="5"/>
      <c r="H7" s="9" t="s">
        <v>7</v>
      </c>
      <c r="I7" s="9" t="s">
        <v>17</v>
      </c>
      <c r="J7" s="9" t="s">
        <v>60</v>
      </c>
      <c r="L7" t="s">
        <v>43</v>
      </c>
    </row>
    <row r="8" spans="2:12" x14ac:dyDescent="0.25">
      <c r="B8" s="5"/>
      <c r="C8" s="5"/>
      <c r="D8" s="5"/>
      <c r="H8" s="9" t="s">
        <v>8</v>
      </c>
      <c r="I8" s="9" t="s">
        <v>18</v>
      </c>
      <c r="J8" s="9" t="s">
        <v>61</v>
      </c>
    </row>
    <row r="9" spans="2:12" x14ac:dyDescent="0.25">
      <c r="B9" s="5"/>
      <c r="C9" s="5"/>
      <c r="D9" s="5"/>
      <c r="H9" s="9" t="s">
        <v>9</v>
      </c>
      <c r="I9" s="9" t="s">
        <v>19</v>
      </c>
      <c r="J9" s="9" t="s">
        <v>62</v>
      </c>
    </row>
    <row r="10" spans="2:12" x14ac:dyDescent="0.25">
      <c r="B10" s="5"/>
      <c r="C10" s="5"/>
      <c r="D10" s="5"/>
      <c r="H10" s="9" t="s">
        <v>10</v>
      </c>
      <c r="I10" s="9" t="s">
        <v>20</v>
      </c>
      <c r="J10" s="9" t="s">
        <v>63</v>
      </c>
    </row>
    <row r="11" spans="2:12" x14ac:dyDescent="0.25">
      <c r="B11" s="5"/>
      <c r="C11" s="5"/>
      <c r="D11" s="5"/>
      <c r="H11" s="9" t="s">
        <v>11</v>
      </c>
      <c r="I11" s="9" t="s">
        <v>21</v>
      </c>
      <c r="J11" s="9" t="s">
        <v>64</v>
      </c>
    </row>
    <row r="12" spans="2:12" x14ac:dyDescent="0.25">
      <c r="B12" s="5"/>
      <c r="C12" s="5"/>
      <c r="D12" s="5"/>
      <c r="H12" s="9" t="s">
        <v>12</v>
      </c>
      <c r="I12" s="9" t="s">
        <v>22</v>
      </c>
      <c r="J12" s="9" t="s">
        <v>65</v>
      </c>
    </row>
    <row r="13" spans="2:12" x14ac:dyDescent="0.25">
      <c r="B13" s="5"/>
      <c r="C13" s="5"/>
      <c r="D13" s="5"/>
      <c r="H13" s="9" t="s">
        <v>13</v>
      </c>
      <c r="I13" s="9" t="s">
        <v>23</v>
      </c>
      <c r="J13" s="9" t="s">
        <v>66</v>
      </c>
    </row>
    <row r="14" spans="2:12" x14ac:dyDescent="0.25">
      <c r="B14" s="5"/>
      <c r="C14" s="5"/>
      <c r="D14" s="5"/>
      <c r="H14" s="9" t="s">
        <v>34</v>
      </c>
      <c r="I14" s="9" t="s">
        <v>24</v>
      </c>
      <c r="J14" s="9" t="s">
        <v>67</v>
      </c>
    </row>
    <row r="15" spans="2:12" x14ac:dyDescent="0.25">
      <c r="B15" s="5"/>
      <c r="C15" s="5"/>
      <c r="D15" s="5"/>
      <c r="H15" s="9" t="s">
        <v>35</v>
      </c>
      <c r="I15" s="9" t="s">
        <v>25</v>
      </c>
      <c r="J15" s="9" t="s">
        <v>68</v>
      </c>
    </row>
    <row r="16" spans="2:12" x14ac:dyDescent="0.25">
      <c r="B16" s="5"/>
      <c r="C16" s="5"/>
      <c r="D16" s="5"/>
      <c r="H16" s="9" t="s">
        <v>36</v>
      </c>
      <c r="I16" s="9" t="s">
        <v>26</v>
      </c>
      <c r="J16" s="9" t="s">
        <v>69</v>
      </c>
    </row>
    <row r="17" spans="2:10" x14ac:dyDescent="0.25">
      <c r="B17" s="5"/>
      <c r="C17" s="5"/>
      <c r="D17" s="5"/>
      <c r="H17" s="9" t="s">
        <v>37</v>
      </c>
      <c r="I17" s="9" t="s">
        <v>27</v>
      </c>
      <c r="J17" s="9" t="s">
        <v>70</v>
      </c>
    </row>
    <row r="18" spans="2:10" x14ac:dyDescent="0.25">
      <c r="B18" s="5"/>
      <c r="C18" s="5"/>
      <c r="D18" s="5"/>
      <c r="H18" s="9" t="s">
        <v>56</v>
      </c>
      <c r="I18" s="9" t="s">
        <v>28</v>
      </c>
      <c r="J18" s="9" t="s">
        <v>71</v>
      </c>
    </row>
    <row r="19" spans="2:10" x14ac:dyDescent="0.25">
      <c r="B19" s="5"/>
      <c r="C19" s="5"/>
      <c r="D19" s="5"/>
      <c r="H19" s="9"/>
      <c r="I19" s="9" t="s">
        <v>29</v>
      </c>
      <c r="J19" s="9"/>
    </row>
    <row r="20" spans="2:10" x14ac:dyDescent="0.25">
      <c r="B20" s="5"/>
      <c r="C20" s="5"/>
      <c r="D20" s="5"/>
      <c r="H20" s="9"/>
      <c r="I20" s="9" t="s">
        <v>30</v>
      </c>
      <c r="J20" s="9"/>
    </row>
    <row r="21" spans="2:10" x14ac:dyDescent="0.25">
      <c r="B21" s="5"/>
      <c r="C21" s="5"/>
      <c r="D21" s="5"/>
      <c r="H21" s="9"/>
      <c r="I21" s="9" t="s">
        <v>31</v>
      </c>
      <c r="J21" s="9"/>
    </row>
    <row r="22" spans="2:10" x14ac:dyDescent="0.25">
      <c r="B22" s="5"/>
      <c r="C22" s="5"/>
      <c r="D22" s="5"/>
      <c r="H22" s="9"/>
      <c r="I22" s="9" t="s">
        <v>32</v>
      </c>
      <c r="J22" s="9"/>
    </row>
    <row r="23" spans="2:10" x14ac:dyDescent="0.25">
      <c r="B23" s="5"/>
      <c r="C23" s="5"/>
      <c r="D23" s="5"/>
      <c r="H23" s="9"/>
      <c r="I23" s="9" t="s">
        <v>33</v>
      </c>
      <c r="J23" s="9"/>
    </row>
    <row r="24" spans="2:10" x14ac:dyDescent="0.25">
      <c r="B24" s="5"/>
      <c r="C24" s="5"/>
      <c r="D24" s="5"/>
    </row>
    <row r="25" spans="2:10" x14ac:dyDescent="0.25">
      <c r="B25" s="5"/>
      <c r="C25" s="5"/>
      <c r="D25" s="5"/>
    </row>
    <row r="26" spans="2:10" x14ac:dyDescent="0.25">
      <c r="B26" s="5"/>
      <c r="C26" s="5"/>
      <c r="D26" s="5"/>
    </row>
    <row r="27" spans="2:10" x14ac:dyDescent="0.25">
      <c r="B27" s="5"/>
      <c r="C27" s="5"/>
      <c r="D27" s="5"/>
    </row>
    <row r="28" spans="2:10" x14ac:dyDescent="0.25">
      <c r="B28" s="5"/>
      <c r="C28" s="5"/>
      <c r="D28" s="5"/>
    </row>
    <row r="32" spans="2:10" x14ac:dyDescent="0.25">
      <c r="H32" s="5"/>
      <c r="J32" s="5"/>
    </row>
    <row r="33" spans="8:10" x14ac:dyDescent="0.25">
      <c r="H33" s="5"/>
      <c r="J33" s="5"/>
    </row>
    <row r="34" spans="8:10" x14ac:dyDescent="0.25">
      <c r="H34" s="5"/>
      <c r="J34" s="5"/>
    </row>
    <row r="35" spans="8:10" x14ac:dyDescent="0.25">
      <c r="H35" s="5"/>
      <c r="J35" s="5"/>
    </row>
    <row r="36" spans="8:10" x14ac:dyDescent="0.25">
      <c r="H36" s="5"/>
      <c r="J36" s="5"/>
    </row>
    <row r="37" spans="8:10" x14ac:dyDescent="0.25">
      <c r="J37" s="4"/>
    </row>
    <row r="38" spans="8:10" x14ac:dyDescent="0.25">
      <c r="J38" s="4"/>
    </row>
    <row r="39" spans="8:10" x14ac:dyDescent="0.25">
      <c r="J39" s="4"/>
    </row>
    <row r="40" spans="8:10" x14ac:dyDescent="0.25">
      <c r="J40" s="4"/>
    </row>
    <row r="41" spans="8:10" x14ac:dyDescent="0.25">
      <c r="J41" s="4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hr_project_map</vt:lpstr>
      <vt:lpstr>Data</vt:lpstr>
      <vt:lpstr>setup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 Dashboard School</dc:creator>
  <cp:lastModifiedBy>P</cp:lastModifiedBy>
  <dcterms:created xsi:type="dcterms:W3CDTF">2016-01-01T01:17:51Z</dcterms:created>
  <dcterms:modified xsi:type="dcterms:W3CDTF">2020-07-07T08:33:09Z</dcterms:modified>
</cp:coreProperties>
</file>